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#이상호-업무\1. 이상호업무파일\#산학기획과\1.인사노무\#인사관련서식\서식\"/>
    </mc:Choice>
  </mc:AlternateContent>
  <bookViews>
    <workbookView xWindow="0" yWindow="0" windowWidth="51600" windowHeight="16710"/>
  </bookViews>
  <sheets>
    <sheet name="퇴직금산정서" sheetId="8" r:id="rId1"/>
    <sheet name="기본사항 등 입력" sheetId="1" r:id="rId2"/>
    <sheet name="퇴직소득원천징수영수증" sheetId="6" r:id="rId3"/>
    <sheet name="화면설명" sheetId="7" state="hidden" r:id="rId4"/>
  </sheets>
  <definedNames>
    <definedName name="_xlnm.Print_Area" localSheetId="1">'기본사항 등 입력'!$A$1:$J$59</definedName>
    <definedName name="_xlnm.Print_Area" localSheetId="0">퇴직금산정서!$A$1:$K$21</definedName>
    <definedName name="_xlnm.Print_Area" localSheetId="2">퇴직소득원천징수영수증!$B$1:$AF$59</definedName>
  </definedNames>
  <calcPr calcId="162913"/>
</workbook>
</file>

<file path=xl/calcChain.xml><?xml version="1.0" encoding="utf-8"?>
<calcChain xmlns="http://schemas.openxmlformats.org/spreadsheetml/2006/main">
  <c r="E14" i="8" l="1"/>
  <c r="F14" i="8"/>
  <c r="F10" i="8" l="1"/>
  <c r="E10" i="8"/>
  <c r="C10" i="8"/>
  <c r="I10" i="8" l="1"/>
  <c r="J4" i="8"/>
  <c r="D20" i="1" l="1"/>
  <c r="E20" i="1"/>
  <c r="F13" i="1" l="1"/>
  <c r="I15" i="8" l="1"/>
  <c r="I12" i="8"/>
  <c r="I13" i="8"/>
  <c r="I11" i="8"/>
  <c r="H18" i="8" l="1"/>
  <c r="I16" i="8"/>
  <c r="C14" i="8"/>
  <c r="F20" i="8"/>
  <c r="F14" i="1"/>
  <c r="F20" i="1"/>
  <c r="C20" i="1"/>
  <c r="I14" i="8" l="1"/>
  <c r="M24" i="6"/>
  <c r="I17" i="8" l="1"/>
  <c r="E18" i="8" s="1"/>
  <c r="I18" i="8" s="1"/>
  <c r="C20" i="8" s="1"/>
  <c r="I20" i="8" s="1"/>
  <c r="I21" i="8" s="1"/>
  <c r="C24" i="1" s="1"/>
  <c r="Z26" i="6"/>
  <c r="AD41" i="6" l="1"/>
  <c r="M46" i="6" l="1"/>
  <c r="M45" i="6"/>
  <c r="J46" i="6"/>
  <c r="J45" i="6"/>
  <c r="F46" i="6"/>
  <c r="F45" i="6"/>
  <c r="R45" i="6"/>
  <c r="R46" i="6"/>
  <c r="P45" i="6"/>
  <c r="Z25" i="6" l="1"/>
  <c r="Z24" i="6"/>
  <c r="Z23" i="6"/>
  <c r="Z22" i="6"/>
  <c r="W25" i="6"/>
  <c r="W23" i="6"/>
  <c r="W22" i="6"/>
  <c r="P46" i="6" l="1"/>
  <c r="AD38" i="6" l="1"/>
  <c r="AF52" i="6"/>
  <c r="J24" i="6" l="1"/>
  <c r="P23" i="6"/>
  <c r="M23" i="6"/>
  <c r="J23" i="6"/>
  <c r="G23" i="6"/>
  <c r="P22" i="6"/>
  <c r="M22" i="6"/>
  <c r="J22" i="6"/>
  <c r="G22" i="6"/>
  <c r="S19" i="6"/>
  <c r="J19" i="6"/>
  <c r="S18" i="6"/>
  <c r="J18" i="6"/>
  <c r="S17" i="6"/>
  <c r="J17" i="6"/>
  <c r="S16" i="6"/>
  <c r="J16" i="6"/>
  <c r="H10" i="6"/>
  <c r="U9" i="6"/>
  <c r="H9" i="6"/>
  <c r="U8" i="6"/>
  <c r="H8" i="6"/>
  <c r="AE7" i="6"/>
  <c r="U7" i="6"/>
  <c r="H7" i="6"/>
  <c r="AE6" i="6"/>
  <c r="W24" i="6" l="1"/>
  <c r="W26" i="6"/>
  <c r="J25" i="6"/>
  <c r="M25" i="6" s="1"/>
  <c r="G25" i="6"/>
  <c r="G26" i="6"/>
  <c r="M26" i="6" s="1"/>
  <c r="J26" i="6"/>
  <c r="T22" i="6"/>
  <c r="T24" i="6"/>
  <c r="AC24" i="6"/>
  <c r="T23" i="6"/>
  <c r="AB18" i="6"/>
  <c r="S20" i="6"/>
  <c r="U45" i="6" s="1"/>
  <c r="J20" i="6"/>
  <c r="AB19" i="6"/>
  <c r="AE24" i="6" l="1"/>
  <c r="AE22" i="6"/>
  <c r="AE23" i="6"/>
  <c r="T25" i="6"/>
  <c r="AE25" i="6" s="1"/>
  <c r="J37" i="6" s="1"/>
  <c r="T26" i="6"/>
  <c r="M28" i="6"/>
  <c r="M29" i="6" s="1"/>
  <c r="AB20" i="6"/>
  <c r="AD28" i="6" s="1"/>
  <c r="J28" i="6"/>
  <c r="J29" i="6" s="1"/>
  <c r="AD29" i="6" l="1"/>
  <c r="AD30" i="6" s="1"/>
  <c r="AD32" i="6" s="1"/>
  <c r="P28" i="6"/>
  <c r="P29" i="6"/>
  <c r="P30" i="6" l="1"/>
  <c r="P32" i="6" s="1"/>
  <c r="AE26" i="6"/>
  <c r="AD33" i="6" l="1"/>
  <c r="AD35" i="6" s="1"/>
  <c r="J35" i="6"/>
  <c r="J41" i="6" l="1"/>
  <c r="J42" i="6" s="1"/>
  <c r="M35" i="6"/>
  <c r="M37" i="6" s="1"/>
  <c r="M38" i="6" s="1"/>
  <c r="M39" i="6" s="1"/>
  <c r="M40" i="6" l="1"/>
  <c r="M41" i="6"/>
  <c r="M42" i="6" s="1"/>
  <c r="P38" i="6"/>
  <c r="P35" i="6"/>
  <c r="P37" i="6" s="1"/>
  <c r="P39" i="6" l="1"/>
  <c r="R47" i="6" l="1"/>
  <c r="P41" i="6" l="1"/>
  <c r="P42" i="6" l="1"/>
  <c r="AD36" i="6" l="1"/>
  <c r="AD39" i="6" s="1"/>
  <c r="AD42" i="6" l="1"/>
  <c r="D45" i="6" s="1"/>
  <c r="J49" i="6" l="1"/>
  <c r="AB45" i="6"/>
  <c r="J50" i="6" s="1"/>
  <c r="R49" i="6" l="1"/>
  <c r="AB49" i="6" l="1"/>
  <c r="R50" i="6" l="1"/>
  <c r="J51" i="6"/>
  <c r="R51" i="6" s="1"/>
  <c r="AB50" i="6" l="1"/>
  <c r="AB51" i="6"/>
</calcChain>
</file>

<file path=xl/comments1.xml><?xml version="1.0" encoding="utf-8"?>
<comments xmlns="http://schemas.openxmlformats.org/spreadsheetml/2006/main">
  <authors>
    <author>국세청</author>
  </authors>
  <commentList>
    <comment ref="C19" authorId="0" shapeId="0">
      <text>
        <r>
          <rPr>
            <b/>
            <sz val="9"/>
            <color indexed="81"/>
            <rFont val="돋움"/>
            <family val="3"/>
            <charset val="129"/>
          </rPr>
          <t>해당근무처에서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근로를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제공하기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적습니다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1.</t>
        </r>
        <r>
          <rPr>
            <b/>
            <sz val="9"/>
            <color indexed="81"/>
            <rFont val="돋움"/>
            <family val="3"/>
            <charset val="129"/>
          </rPr>
          <t>해당근무처에서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근로를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제공하기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적습니다</t>
        </r>
        <r>
          <rPr>
            <b/>
            <sz val="9"/>
            <color indexed="81"/>
            <rFont val="Tahoma"/>
            <family val="2"/>
          </rPr>
          <t>.(</t>
        </r>
        <r>
          <rPr>
            <b/>
            <sz val="9"/>
            <color indexed="81"/>
            <rFont val="돋움"/>
            <family val="3"/>
            <charset val="129"/>
          </rPr>
          <t>필수입력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10"/>
            <rFont val="맑은 고딕"/>
            <family val="3"/>
            <charset val="129"/>
          </rPr>
          <t>2.중간지급을 받은 경우 중간지급 받은 날의 다음날을 적습니다.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돋움"/>
            <family val="3"/>
            <charset val="129"/>
          </rPr>
          <t>퇴직한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「소득세법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시행령」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43</t>
        </r>
        <r>
          <rPr>
            <b/>
            <sz val="9"/>
            <color indexed="81"/>
            <rFont val="돋움"/>
            <family val="3"/>
            <charset val="129"/>
          </rPr>
          <t>조제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퇴직한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포함합니다</t>
        </r>
        <r>
          <rPr>
            <b/>
            <sz val="9"/>
            <color indexed="81"/>
            <rFont val="Tahoma"/>
            <family val="2"/>
          </rPr>
          <t>.)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적습니다</t>
        </r>
        <r>
          <rPr>
            <b/>
            <sz val="9"/>
            <color indexed="81"/>
            <rFont val="Tahoma"/>
            <family val="2"/>
          </rPr>
          <t>.
(</t>
        </r>
        <r>
          <rPr>
            <b/>
            <sz val="9"/>
            <color indexed="81"/>
            <rFont val="돋움"/>
            <family val="3"/>
            <charset val="129"/>
          </rPr>
          <t>필수입력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G19" authorId="0" shapeId="0">
      <text>
        <r>
          <rPr>
            <b/>
            <sz val="9"/>
            <color indexed="81"/>
            <rFont val="돋움"/>
            <family val="3"/>
            <charset val="129"/>
          </rPr>
          <t>퇴직금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근속연수에서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제외된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기간의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월수를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적습니다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H19" authorId="0" shapeId="0">
      <text>
        <r>
          <rPr>
            <b/>
            <sz val="9"/>
            <color indexed="81"/>
            <rFont val="돋움"/>
            <family val="3"/>
            <charset val="129"/>
          </rPr>
          <t>퇴직금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근속연수에서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제외된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기간의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월수를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적습니다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「소득세법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시행령」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105</t>
        </r>
        <r>
          <rPr>
            <b/>
            <sz val="9"/>
            <color indexed="81"/>
            <rFont val="돋움"/>
            <family val="3"/>
            <charset val="129"/>
          </rPr>
          <t>조제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근속연수가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입사일ㆍ퇴사일로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근속연수와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가산해야하는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월수를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적습니다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「소득세법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시행령」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105</t>
        </r>
        <r>
          <rPr>
            <b/>
            <sz val="9"/>
            <color indexed="81"/>
            <rFont val="돋움"/>
            <family val="3"/>
            <charset val="129"/>
          </rPr>
          <t>조제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근속연수가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입사일ㆍ퇴사일로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근속연수와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가산해야하는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월수를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적습니다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1.</t>
        </r>
        <r>
          <rPr>
            <b/>
            <sz val="9"/>
            <color indexed="81"/>
            <rFont val="돋움"/>
            <family val="3"/>
            <charset val="129"/>
          </rPr>
          <t>사용자에게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퇴직으로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지급받은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퇴직소득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필수입력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10"/>
            <rFont val="맑은 고딕"/>
            <family val="3"/>
            <charset val="129"/>
          </rPr>
          <t>2.임원의 경우 임원퇴직소득 한도초과금액은 제외합니다</t>
        </r>
      </text>
    </comment>
    <comment ref="D23" authorId="0" shapeId="0">
      <text>
        <r>
          <rPr>
            <b/>
            <sz val="9"/>
            <color indexed="81"/>
            <rFont val="돋움"/>
            <family val="3"/>
            <charset val="129"/>
          </rPr>
          <t>소득세법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12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돋움"/>
            <family val="3"/>
            <charset val="129"/>
          </rPr>
          <t>호의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비과세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퇴직소득</t>
        </r>
      </text>
    </comment>
  </commentList>
</comments>
</file>

<file path=xl/sharedStrings.xml><?xml version="1.0" encoding="utf-8"?>
<sst xmlns="http://schemas.openxmlformats.org/spreadsheetml/2006/main" count="276" uniqueCount="265">
  <si>
    <t>1.인적사항</t>
  </si>
  <si>
    <t>입
력
사
항</t>
  </si>
  <si>
    <t>징수의무자</t>
  </si>
  <si>
    <t>근무처구분</t>
  </si>
  <si>
    <t>최종(퇴직)</t>
  </si>
  <si>
    <t>중간지급</t>
  </si>
  <si>
    <t>사업자등록번호</t>
  </si>
  <si>
    <t>법인명(상호)</t>
  </si>
  <si>
    <t>대표자(성명)</t>
  </si>
  <si>
    <t>주민(법인)등록번호</t>
  </si>
  <si>
    <t>소재지(주소)</t>
  </si>
  <si>
    <t>징수의무자구분</t>
  </si>
  <si>
    <t>소  득  자</t>
  </si>
  <si>
    <t>성명</t>
  </si>
  <si>
    <t>주민등록번호</t>
  </si>
  <si>
    <t>임원여부(여/부)</t>
  </si>
  <si>
    <t>부</t>
  </si>
  <si>
    <t>주소</t>
  </si>
  <si>
    <t>2.퇴직금 지급(영수)내역</t>
  </si>
  <si>
    <t xml:space="preserve">※ 날짜 입력시 "yyyy-mm-dd" 의 형식으로 입력 </t>
    <phoneticPr fontId="3" type="noConversion"/>
  </si>
  <si>
    <t>입사일</t>
  </si>
  <si>
    <r>
      <t xml:space="preserve">기산일
</t>
    </r>
    <r>
      <rPr>
        <sz val="11"/>
        <color indexed="10"/>
        <rFont val="굴림"/>
        <family val="3"/>
        <charset val="129"/>
      </rPr>
      <t>※ 필수입력</t>
    </r>
  </si>
  <si>
    <r>
      <t xml:space="preserve">퇴사일
</t>
    </r>
    <r>
      <rPr>
        <sz val="11"/>
        <color indexed="10"/>
        <rFont val="굴림"/>
        <family val="3"/>
        <charset val="129"/>
      </rPr>
      <t>※ 필수입력</t>
    </r>
  </si>
  <si>
    <t>지급일</t>
  </si>
  <si>
    <t>2012.12.31 이전 
제외월수</t>
  </si>
  <si>
    <t>2013.1.1이후 
제외월수</t>
  </si>
  <si>
    <t>2012.12.31 이전 
가산월수</t>
  </si>
  <si>
    <t>2013.1.1 이후 
가산월수</t>
  </si>
  <si>
    <t>최종</t>
  </si>
  <si>
    <r>
      <t xml:space="preserve">퇴직급여
</t>
    </r>
    <r>
      <rPr>
        <sz val="11"/>
        <color indexed="10"/>
        <rFont val="굴림"/>
        <family val="3"/>
        <charset val="129"/>
      </rPr>
      <t>※ 필수입력</t>
    </r>
  </si>
  <si>
    <t>비과세 퇴직급여</t>
  </si>
  <si>
    <t>기납부세액</t>
  </si>
  <si>
    <t>3. 과세이연계좌</t>
  </si>
  <si>
    <t>- 해당사항이 없는 경우 입력 금지</t>
  </si>
  <si>
    <t xml:space="preserve">   * 「소득세법」 제146조제2항에 따라 퇴직급여액을 연금계좌에 입금(이체)하여 퇴직소득세 징수를 하지 아니한 경우에 작성합니다.(거주자인 경우만 작성합니다)</t>
  </si>
  <si>
    <t>과세이연계좌</t>
  </si>
  <si>
    <t>퇴직연금사업자명</t>
  </si>
  <si>
    <t>계좌번호</t>
  </si>
  <si>
    <t>계좌입금금액</t>
  </si>
  <si>
    <t>입금(이체)일</t>
  </si>
  <si>
    <t>(1)</t>
  </si>
  <si>
    <t>(2)</t>
  </si>
  <si>
    <t>구 분</t>
  </si>
  <si>
    <t>중간지급 근속연수</t>
  </si>
  <si>
    <t>안분</t>
  </si>
  <si>
    <t>입금일</t>
  </si>
  <si>
    <t>소득세</t>
  </si>
  <si>
    <t>거주지국코드</t>
  </si>
  <si>
    <t>징수
의무자</t>
    <phoneticPr fontId="22" type="noConversion"/>
  </si>
  <si>
    <t> ①사업자등록번호</t>
  </si>
  <si>
    <t> ②법인명(상호)</t>
  </si>
  <si>
    <t> ③대표자(성명)</t>
  </si>
  <si>
    <t> ④법인(주민)등록번호</t>
  </si>
  <si>
    <t> ⑤소재지(주소)</t>
  </si>
  <si>
    <t>소득자</t>
  </si>
  <si>
    <t> ⑥성         명</t>
  </si>
  <si>
    <t> ⑦주민등록번호</t>
  </si>
  <si>
    <t> ⑧주         소</t>
  </si>
  <si>
    <t>(10) 확정급여형 퇴직연금
     제도 가입일</t>
    <phoneticPr fontId="22" type="noConversion"/>
  </si>
  <si>
    <t>귀 속 연 도</t>
    <phoneticPr fontId="22" type="noConversion"/>
  </si>
  <si>
    <t>부터</t>
    <phoneticPr fontId="22" type="noConversion"/>
  </si>
  <si>
    <t>(12) 퇴직사유</t>
    <phoneticPr fontId="22" type="noConversion"/>
  </si>
  <si>
    <t xml:space="preserve"> [ ]정년퇴직  [ ]정리해고  [ ]자발적 퇴직 </t>
  </si>
  <si>
    <t>까지</t>
    <phoneticPr fontId="22" type="noConversion"/>
  </si>
  <si>
    <t xml:space="preserve"> [ ]임원퇴직  [ ]중간정산  [ ]기 타</t>
    <phoneticPr fontId="22" type="noConversion"/>
  </si>
  <si>
    <t>퇴직
급여
현황</t>
    <phoneticPr fontId="22" type="noConversion"/>
  </si>
  <si>
    <t> 근 무 처 구 분</t>
  </si>
  <si>
    <t>중간지급 등</t>
  </si>
  <si>
    <t>최종분</t>
    <phoneticPr fontId="22" type="noConversion"/>
  </si>
  <si>
    <t>정산(합산)</t>
    <phoneticPr fontId="22" type="noConversion"/>
  </si>
  <si>
    <t xml:space="preserve"> (13) 근무처명</t>
    <phoneticPr fontId="22" type="noConversion"/>
  </si>
  <si>
    <t xml:space="preserve"> (14) 사업자등록번호</t>
    <phoneticPr fontId="22" type="noConversion"/>
  </si>
  <si>
    <t> (15) 퇴직급여</t>
    <phoneticPr fontId="22" type="noConversion"/>
  </si>
  <si>
    <t> (16) 비과세 퇴직급여</t>
    <phoneticPr fontId="22" type="noConversion"/>
  </si>
  <si>
    <t> (17) 과세대상 퇴직급여(15-16)</t>
    <phoneticPr fontId="22" type="noConversion"/>
  </si>
  <si>
    <t>근속
연수</t>
    <phoneticPr fontId="22" type="noConversion"/>
  </si>
  <si>
    <t>구   분</t>
  </si>
  <si>
    <t>(18)입사일</t>
    <phoneticPr fontId="22" type="noConversion"/>
  </si>
  <si>
    <t>(19)기산일</t>
    <phoneticPr fontId="22" type="noConversion"/>
  </si>
  <si>
    <t>(20)퇴사일</t>
    <phoneticPr fontId="22" type="noConversion"/>
  </si>
  <si>
    <t>(21)지급일</t>
    <phoneticPr fontId="22" type="noConversion"/>
  </si>
  <si>
    <t>최종분 근속연수</t>
    <phoneticPr fontId="22" type="noConversion"/>
  </si>
  <si>
    <t>정산(합산) 근속연수</t>
    <phoneticPr fontId="22" type="noConversion"/>
  </si>
  <si>
    <t>2012.12.31이전</t>
    <phoneticPr fontId="22" type="noConversion"/>
  </si>
  <si>
    <t>2013.01.01이후</t>
    <phoneticPr fontId="22" type="noConversion"/>
  </si>
  <si>
    <t>퇴직
소득
과세
표준
계산</t>
    <phoneticPr fontId="22" type="noConversion"/>
  </si>
  <si>
    <t>(27)퇴직소득(17)</t>
    <phoneticPr fontId="22" type="noConversion"/>
  </si>
  <si>
    <t>(28)퇴직소득정률공제 </t>
    <phoneticPr fontId="22" type="noConversion"/>
  </si>
  <si>
    <t>(29)근속연수공제</t>
    <phoneticPr fontId="22" type="noConversion"/>
  </si>
  <si>
    <t>(30) 퇴직소득과세표준(27-28-29)</t>
    <phoneticPr fontId="22" type="noConversion"/>
  </si>
  <si>
    <t>퇴직
소득
세액
계산</t>
    <phoneticPr fontId="22" type="noConversion"/>
  </si>
  <si>
    <t>이연
퇴직
소득
세액
계산</t>
    <phoneticPr fontId="22" type="noConversion"/>
  </si>
  <si>
    <t>연금계좌 입금내역</t>
    <phoneticPr fontId="22" type="noConversion"/>
  </si>
  <si>
    <t>연금계좌취급자</t>
    <phoneticPr fontId="22" type="noConversion"/>
  </si>
  <si>
    <t>계좌번호</t>
    <phoneticPr fontId="22" type="noConversion"/>
  </si>
  <si>
    <t>구           분</t>
  </si>
  <si>
    <t>(26)근속연수</t>
  </si>
  <si>
    <t>환산급여</t>
  </si>
  <si>
    <t>차등공제</t>
  </si>
  <si>
    <t>※ 중간지급의 기산일과 퇴사일을 기재하면 반드시 퇴직급여를 입력하여야 합니다.</t>
    <phoneticPr fontId="3" type="noConversion"/>
  </si>
  <si>
    <t>(9) 임원여부</t>
    <phoneticPr fontId="22" type="noConversion"/>
  </si>
  <si>
    <t>납
부
명
세</t>
    <phoneticPr fontId="3" type="noConversion"/>
  </si>
  <si>
    <r>
      <rPr>
        <b/>
        <sz val="8"/>
        <rFont val="맑은 고딕"/>
        <family val="3"/>
        <charset val="129"/>
        <scheme val="minor"/>
      </rPr>
      <t>거주자1</t>
    </r>
    <r>
      <rPr>
        <sz val="8"/>
        <rFont val="맑은 고딕"/>
        <family val="3"/>
        <charset val="129"/>
        <scheme val="minor"/>
      </rPr>
      <t xml:space="preserve"> / 비거주자2</t>
    </r>
    <phoneticPr fontId="3" type="noConversion"/>
  </si>
  <si>
    <r>
      <rPr>
        <b/>
        <sz val="8"/>
        <rFont val="맑은 고딕"/>
        <family val="3"/>
        <charset val="129"/>
        <scheme val="minor"/>
      </rPr>
      <t>내국인1</t>
    </r>
    <r>
      <rPr>
        <sz val="8"/>
        <rFont val="맑은 고딕"/>
        <family val="3"/>
        <charset val="129"/>
        <scheme val="minor"/>
      </rPr>
      <t>/ 외국인9</t>
    </r>
    <phoneticPr fontId="22" type="noConversion"/>
  </si>
  <si>
    <t>거주지국</t>
    <phoneticPr fontId="3" type="noConversion"/>
  </si>
  <si>
    <t>1. 일러두기</t>
    <phoneticPr fontId="49" type="noConversion"/>
  </si>
  <si>
    <t xml:space="preserve">  </t>
    <phoneticPr fontId="56" type="noConversion"/>
  </si>
  <si>
    <t>3. 세액계산방법 요약  및 유의사항</t>
    <phoneticPr fontId="56" type="noConversion"/>
  </si>
  <si>
    <t>* 중간지급 : 최종 퇴직분 외의 중간 지급등이 있는 경우 기재</t>
    <phoneticPr fontId="56" type="noConversion"/>
  </si>
  <si>
    <t>* 최종분 : 최종 퇴직분에 대한 내용 기재</t>
    <phoneticPr fontId="56" type="noConversion"/>
  </si>
  <si>
    <t>* 정산(합산) : 중간지급분과 최종분의 정산(합산)내용 기재</t>
    <phoneticPr fontId="56" type="noConversion"/>
  </si>
  <si>
    <t xml:space="preserve"> -  2013년 소득세법 개정으로 법정외 퇴직금의 구분이 없어져서 별도의 퇴직소득공제 없음</t>
    <phoneticPr fontId="56" type="noConversion"/>
  </si>
  <si>
    <t xml:space="preserve">     (적용례) 퇴직금 10,000,000원, 명예퇴직금 5,000,000원일 경우,</t>
    <phoneticPr fontId="56" type="noConversion"/>
  </si>
  <si>
    <t xml:space="preserve">                중간지급일 이후 근속연수 5년, 최초입사일 이후 근속연수 10년이면</t>
    <phoneticPr fontId="56" type="noConversion"/>
  </si>
  <si>
    <t>→  근속연수 공제는 근속연수 5년으로 하여 1,500,000원 공제함</t>
    <phoneticPr fontId="56" type="noConversion"/>
  </si>
  <si>
    <t xml:space="preserve"> -  연평균과세표준(퇴직소득과세표준/근속연수)에 5배를 하여
     환산과세표준을 산출하여 세율을 적용하고 이를 다시 5로 나눔</t>
    <phoneticPr fontId="56" type="noConversion"/>
  </si>
  <si>
    <t xml:space="preserve"> - 신고대상세액 * 계좌입금금액 / 퇴직급여(최종분 퇴직급여)</t>
    <phoneticPr fontId="56" type="noConversion"/>
  </si>
  <si>
    <t xml:space="preserve"> - 각 퇴직소득의 연평균산출세액에 각 근속연수를 다시 곱하여 산출세액계산</t>
    <phoneticPr fontId="56" type="noConversion"/>
  </si>
  <si>
    <t>(25)중복월수</t>
    <phoneticPr fontId="3" type="noConversion"/>
  </si>
  <si>
    <t>(24)가산월수</t>
    <phoneticPr fontId="22" type="noConversion"/>
  </si>
  <si>
    <t>(22)근속월수</t>
    <phoneticPr fontId="22" type="noConversion"/>
  </si>
  <si>
    <t>(23)제외월수</t>
    <phoneticPr fontId="22" type="noConversion"/>
  </si>
  <si>
    <t>2012.12.31.이전</t>
    <phoneticPr fontId="22" type="noConversion"/>
  </si>
  <si>
    <t>2013.1.1이후</t>
    <phoneticPr fontId="3" type="noConversion"/>
  </si>
  <si>
    <t>중간지급 등</t>
    <phoneticPr fontId="22" type="noConversion"/>
  </si>
  <si>
    <t>합  계</t>
    <phoneticPr fontId="22" type="noConversion"/>
  </si>
  <si>
    <t>정  산</t>
    <phoneticPr fontId="22" type="noConversion"/>
  </si>
  <si>
    <t>세액계산 특례</t>
    <phoneticPr fontId="3" type="noConversion"/>
  </si>
  <si>
    <t>(54) 합    계</t>
    <phoneticPr fontId="3" type="noConversion"/>
  </si>
  <si>
    <t>지방소득세</t>
    <phoneticPr fontId="22" type="noConversion"/>
  </si>
  <si>
    <t>농어촌특별세</t>
    <phoneticPr fontId="22" type="noConversion"/>
  </si>
  <si>
    <t>계</t>
    <phoneticPr fontId="3" type="noConversion"/>
  </si>
  <si>
    <t>2016. 1. 1.이후 계산방법</t>
    <phoneticPr fontId="22" type="noConversion"/>
  </si>
  <si>
    <t>2016. 1. 1.이후 계산방법</t>
    <phoneticPr fontId="3" type="noConversion"/>
  </si>
  <si>
    <t>(32) 근속연수공제</t>
    <phoneticPr fontId="3" type="noConversion"/>
  </si>
  <si>
    <t>(33) 환산급여</t>
    <phoneticPr fontId="3" type="noConversion"/>
  </si>
  <si>
    <t>(34) 환산급여별공제</t>
    <phoneticPr fontId="3" type="noConversion"/>
  </si>
  <si>
    <t>(44) 퇴직일이 속하는 과세연도</t>
    <phoneticPr fontId="3" type="noConversion"/>
  </si>
  <si>
    <t>(46) 기납부(또는 기과세이연) 세액</t>
    <phoneticPr fontId="3" type="noConversion"/>
  </si>
  <si>
    <t>(48) 신고대상세액(47)</t>
    <phoneticPr fontId="22" type="noConversion"/>
  </si>
  <si>
    <t>(49)계좌입금금액</t>
    <phoneticPr fontId="22" type="noConversion"/>
  </si>
  <si>
    <t>(50) 퇴직급여(17)</t>
    <phoneticPr fontId="22" type="noConversion"/>
  </si>
  <si>
    <t>(53) 이연퇴직소득세(51)</t>
    <phoneticPr fontId="22" type="noConversion"/>
  </si>
  <si>
    <t>관할세무서</t>
    <phoneticPr fontId="3" type="noConversion"/>
  </si>
  <si>
    <t>2015.12.31. 이전 계산방법</t>
    <phoneticPr fontId="22" type="noConversion"/>
  </si>
  <si>
    <t xml:space="preserve">   → 이전에는 법정외 퇴직금은 최초 입사일부터 근속연수 공제하였으나, 2013년 이후부터는 중간지급일 이후부터 기산함</t>
    <phoneticPr fontId="56" type="noConversion"/>
  </si>
  <si>
    <t xml:space="preserve"> ① 법정외 퇴직금의 구분 없음</t>
    <phoneticPr fontId="56" type="noConversion"/>
  </si>
  <si>
    <t xml:space="preserve"> ② 2013.1.1. 이후 분에 대하여 연평균과세표준에 5배수를 하여(환산과세표준) 세율 적용 </t>
    <phoneticPr fontId="56" type="noConversion"/>
  </si>
  <si>
    <t xml:space="preserve"> ① 퇴직소득 과세방식 변경</t>
    <phoneticPr fontId="56" type="noConversion"/>
  </si>
  <si>
    <t xml:space="preserve"> -  정률공제(퇴직소득의 40%를 일률적으로 공제) -&gt; 차등공제(환산급여구간별로 차등공제)</t>
    <phoneticPr fontId="56" type="noConversion"/>
  </si>
  <si>
    <t xml:space="preserve"> -  환산급여 : {(퇴직소득 - 근속연수공제) / 근속연수} x 12</t>
    <phoneticPr fontId="56" type="noConversion"/>
  </si>
  <si>
    <t xml:space="preserve"> ② 환산급여 공제</t>
    <phoneticPr fontId="3" type="noConversion"/>
  </si>
  <si>
    <t>8백만원 이하</t>
  </si>
  <si>
    <t>환산급여의 100%</t>
  </si>
  <si>
    <t>7천만원 이하</t>
  </si>
  <si>
    <t>8백만원+(8백만원 초과분의 60%)</t>
  </si>
  <si>
    <t>1억원 이하</t>
  </si>
  <si>
    <t>4천520만원+(7천만원 초과분의 55%)</t>
  </si>
  <si>
    <t>3억원 이하</t>
  </si>
  <si>
    <t>6천170만원+(1억원 초과분의 45%)</t>
  </si>
  <si>
    <t>3억원 초과</t>
  </si>
  <si>
    <t>1억5천170만원+(3억원 초과분의 35%)</t>
  </si>
  <si>
    <t xml:space="preserve"> - {(환산급여 - 환산급여 공제) x 기본세율}  / 12 x 근속연수</t>
    <phoneticPr fontId="56" type="noConversion"/>
  </si>
  <si>
    <t xml:space="preserve"> ④ 세액계산 특례</t>
    <phoneticPr fontId="56" type="noConversion"/>
  </si>
  <si>
    <t>2016년</t>
  </si>
  <si>
    <t>2017년</t>
  </si>
  <si>
    <t>2018년</t>
  </si>
  <si>
    <t>2019년</t>
  </si>
  <si>
    <t xml:space="preserve"> - (2015년 이전 계산방식에 의한 산출세액 x 적용비율) + (2016년 이후 계산방식에 의한 산출세액 x 적용비율)</t>
    <phoneticPr fontId="56" type="noConversion"/>
  </si>
  <si>
    <t xml:space="preserve">  가. 인적사항 : 원천징수의무자(회사) 및 소득자의 인적사항을 빠짐없이 입력</t>
    <phoneticPr fontId="56" type="noConversion"/>
  </si>
  <si>
    <t xml:space="preserve"> 가. 2015년 이전 계산방법</t>
    <phoneticPr fontId="3" type="noConversion"/>
  </si>
  <si>
    <t xml:space="preserve"> 나. 2016년 이후 계산방법</t>
    <phoneticPr fontId="3" type="noConversion"/>
  </si>
  <si>
    <t xml:space="preserve"> - 2012.12.31. 이전분 : 연평균과세표준에 기본세율을 적용하여 연평균산출세액 계산</t>
    <phoneticPr fontId="56" type="noConversion"/>
  </si>
  <si>
    <t xml:space="preserve"> - 2013. 1. 1. 이후분 : 연평균과세표준의 5배수에 기본세율을 적용하고 이를 다시 5로 나눠 연평균산출세액 계산</t>
    <phoneticPr fontId="56" type="noConversion"/>
  </si>
  <si>
    <t>최  종</t>
    <phoneticPr fontId="3" type="noConversion"/>
  </si>
  <si>
    <t>(42) 환산산출세액((35) × 세율)</t>
    <phoneticPr fontId="3" type="noConversion"/>
  </si>
  <si>
    <t>(43) 산출세액((42) / 12배 × 정산근속연수)</t>
    <phoneticPr fontId="3" type="noConversion"/>
  </si>
  <si>
    <t>(45) 특례 적용 산출세액</t>
    <phoneticPr fontId="3" type="noConversion"/>
  </si>
  <si>
    <t>(31) 정산퇴직소득(17)</t>
    <phoneticPr fontId="3" type="noConversion"/>
  </si>
  <si>
    <t>((31-32)/정산근속연수 × 12배)</t>
    <phoneticPr fontId="3" type="noConversion"/>
  </si>
  <si>
    <t>(35) 퇴직소득과세표준(33-34)</t>
    <phoneticPr fontId="3" type="noConversion"/>
  </si>
  <si>
    <t>((41×퇴직연도별 비율)+(43×퇴직연도별 비율))</t>
    <phoneticPr fontId="3" type="noConversion"/>
  </si>
  <si>
    <t>(47) 신고대상세액(45 - 46)</t>
    <phoneticPr fontId="3" type="noConversion"/>
  </si>
  <si>
    <t>(36)과세표준안분
(30×각근속연수/정산근속연수)</t>
    <phoneticPr fontId="22" type="noConversion"/>
  </si>
  <si>
    <t>(37)연평균과세표준(36/각근속연수)</t>
    <phoneticPr fontId="22" type="noConversion"/>
  </si>
  <si>
    <t>(38)환산과세표준(37×5배)</t>
    <phoneticPr fontId="22" type="noConversion"/>
  </si>
  <si>
    <t>(39)환산산출세액(38×세율)</t>
    <phoneticPr fontId="3" type="noConversion"/>
  </si>
  <si>
    <t>(40)연평균산출세액(39/5배)</t>
    <phoneticPr fontId="22" type="noConversion"/>
  </si>
  <si>
    <t>(41)산출세액(40×각 근속연수)</t>
    <phoneticPr fontId="22" type="noConversion"/>
  </si>
  <si>
    <t>(51) 이연 퇴직소득세
(48 × 49 / 50)</t>
    <phoneticPr fontId="3" type="noConversion"/>
  </si>
  <si>
    <t>(52) 신고대상세액(47)</t>
    <phoneticPr fontId="22" type="noConversion"/>
  </si>
  <si>
    <t>(54) 차감원천징수세액(52-53)</t>
    <phoneticPr fontId="22" type="noConversion"/>
  </si>
  <si>
    <t xml:space="preserve">   &lt;  적용비율 &gt;</t>
    <phoneticPr fontId="3" type="noConversion"/>
  </si>
  <si>
    <t xml:space="preserve"> 다. 이연퇴직소득세액계산</t>
    <phoneticPr fontId="56" type="noConversion"/>
  </si>
  <si>
    <t xml:space="preserve"> ③ 산출세액</t>
    <phoneticPr fontId="3" type="noConversion"/>
  </si>
  <si>
    <t xml:space="preserve"> ③ 산출세액</t>
    <phoneticPr fontId="56" type="noConversion"/>
  </si>
  <si>
    <t>2015년 이전 방식</t>
    <phoneticPr fontId="3" type="noConversion"/>
  </si>
  <si>
    <t>2016년 이후 방식</t>
    <phoneticPr fontId="3" type="noConversion"/>
  </si>
  <si>
    <t xml:space="preserve">   - 징수의무자구분 :  사업장1,  공적연금사업자3을 구분하여 적습니다.</t>
    <phoneticPr fontId="56" type="noConversion"/>
  </si>
  <si>
    <t xml:space="preserve">  나. 지급명세서상 퇴직급여 현황의 구분</t>
    <phoneticPr fontId="56" type="noConversion"/>
  </si>
  <si>
    <t xml:space="preserve">   - 퇴직급여 : 퇴직으로 인하여 지급되는 급여(법정외 퇴직급여 포함)</t>
    <phoneticPr fontId="56" type="noConversion"/>
  </si>
  <si>
    <t xml:space="preserve">   - 비과세 퇴직급여 : 소득세법 제12조 제3호에 해당하는 비과세 퇴직소득</t>
    <phoneticPr fontId="56" type="noConversion"/>
  </si>
  <si>
    <t xml:space="preserve">  다. 과세이연 계좌부분</t>
    <phoneticPr fontId="56" type="noConversion"/>
  </si>
  <si>
    <t xml:space="preserve">   - 퇴직연금사업자명 : 연금계좌의 연금사업자명</t>
    <phoneticPr fontId="56" type="noConversion"/>
  </si>
  <si>
    <t xml:space="preserve">   - 사업자등록번호 : 연금계좌 연금사업자의 사업자등록번호</t>
    <phoneticPr fontId="56" type="noConversion"/>
  </si>
  <si>
    <t xml:space="preserve">   - 계좌번호 : 연금계좌의 계좌번호</t>
    <phoneticPr fontId="56" type="noConversion"/>
  </si>
  <si>
    <t xml:space="preserve">   - 계좌입금금액 : 연금계좌에 입금한 금액</t>
    <phoneticPr fontId="56" type="noConversion"/>
  </si>
  <si>
    <t xml:space="preserve">   - 입금(이체)일 : 연금계좌에 입금한 날짜</t>
    <phoneticPr fontId="56" type="noConversion"/>
  </si>
  <si>
    <t>이 프로그램은 원활한 퇴직소득세 신고 업무를 돕기 위하여 참고용으로 제공하는 서비스입니다.
따라서 상업용 목적으로 사용하여서는 안되며, 원천징수의무자의 책임하에 퇴직소득세를 신고, 납부하셔야 하는 것입니다.</t>
    <phoneticPr fontId="56" type="noConversion"/>
  </si>
  <si>
    <t>2016년 귀속 퇴직소득 세액계산 프로그램</t>
    <phoneticPr fontId="49" type="noConversion"/>
  </si>
  <si>
    <t>중간지급 등</t>
    <phoneticPr fontId="3" type="noConversion"/>
  </si>
  <si>
    <r>
      <t xml:space="preserve">  다. '중간지급 등'에 기재할 사항은 해당 과세기간 중 최종 퇴직분 외에 중간지급이 있거나,
       해당 과세기간 외에 중간지급이 있는 경우 이를 통산(합산)하여 기재하며,
     ※  </t>
    </r>
    <r>
      <rPr>
        <b/>
        <sz val="14"/>
        <color indexed="10"/>
        <rFont val="돋움"/>
        <family val="3"/>
        <charset val="129"/>
      </rPr>
      <t>주(현)근무지의 중간지급과 종(전)근무지(근무처가 다른 회사)에서
          해당 과세기간에 지급받은 퇴직금이 있는 경우 같이 기재할 수 없음</t>
    </r>
    <r>
      <rPr>
        <b/>
        <sz val="14"/>
        <color indexed="8"/>
        <rFont val="돋움"/>
        <family val="3"/>
        <charset val="129"/>
      </rPr>
      <t xml:space="preserve"> </t>
    </r>
    <phoneticPr fontId="49" type="noConversion"/>
  </si>
  <si>
    <r>
      <t xml:space="preserve">  ○ </t>
    </r>
    <r>
      <rPr>
        <b/>
        <sz val="14"/>
        <color rgb="FFFF0000"/>
        <rFont val="돋움"/>
        <family val="3"/>
        <charset val="129"/>
      </rPr>
      <t xml:space="preserve">퇴직소득원천징수영수증/지급명세서 개정안이 확정되지 않은 이유로 본 명세서 제출은 불가함 알려드립니다.  </t>
    </r>
    <r>
      <rPr>
        <b/>
        <sz val="14"/>
        <color indexed="8"/>
        <rFont val="돋움"/>
        <family val="3"/>
        <charset val="129"/>
      </rPr>
      <t xml:space="preserve">
  ○ </t>
    </r>
    <r>
      <rPr>
        <b/>
        <sz val="14"/>
        <color rgb="FFFF0000"/>
        <rFont val="돋움"/>
        <family val="3"/>
        <charset val="129"/>
      </rPr>
      <t>이 프로그램은 납세자 편의를 위해 제공하는 프로그램으로 상업목적으로 사용하는 것을 금합니다.</t>
    </r>
    <r>
      <rPr>
        <b/>
        <sz val="14"/>
        <color indexed="8"/>
        <rFont val="돋움"/>
        <family val="3"/>
        <charset val="129"/>
      </rPr>
      <t xml:space="preserve">
  ○ 이 프로그램은 퇴직소득세를 원천징수하지 않은 경우의 이연퇴직소득세를 계산할 수 있으나
      원천징수하였다가 환급하는 경우에는 별도로 이연퇴직소득세를 계산하여야 합니다.</t>
    </r>
    <r>
      <rPr>
        <b/>
        <sz val="14"/>
        <rFont val="돋움"/>
        <family val="3"/>
        <charset val="129"/>
      </rPr>
      <t/>
    </r>
    <phoneticPr fontId="49" type="noConversion"/>
  </si>
  <si>
    <t xml:space="preserve">  가. 본 세액계산프로그램은 소득세법 시행규칙 별지 제24호서식(2) 개정안(미확정)의 계산식만 반영한 
       프로그램으로서 본 서식은 '퇴직소득원천징수영수증/지급명세서'로 사용이 불가함을 알려드립니다.</t>
    <phoneticPr fontId="56" type="noConversion"/>
  </si>
  <si>
    <t>■ 본 내용은 &lt;개정 미확정분 &gt;이므로 퇴직소득세 계산에만 참고하시고, 영수증/지급명세서로 활용은 불가함을 알려드립니다.</t>
    <phoneticPr fontId="22" type="noConversion"/>
  </si>
  <si>
    <t xml:space="preserve">  나. 입력화면의 "1.인적사항" ~ "3.과세이연계좌"  중 "노란색" 부분(해당사항이 있는 부분만)을 입력하고</t>
    <phoneticPr fontId="49" type="noConversion"/>
  </si>
  <si>
    <t xml:space="preserve">  라. 기본사항 등 입력 방법, 세액계산방법 요약 및 유의사항을 충분히 읽어보시고 입력하시기 바랍니다.</t>
    <phoneticPr fontId="49" type="noConversion"/>
  </si>
  <si>
    <t xml:space="preserve">■ 본 내용은 &lt;개정(안) &gt;이므로 퇴직소득세 계산에만 참고하시고, 영수증/지급명세서로 활용은 불가함을 알려드립니다.
   </t>
    <phoneticPr fontId="22" type="noConversion"/>
  </si>
  <si>
    <t xml:space="preserve"> 명세서 발급이 필요하시다면 국세청 홈페이지(www.nts.go.kr)-국세청뉴스-공지사항-1143번 게시물을 활용하시기 바랍니다.</t>
    <phoneticPr fontId="3" type="noConversion"/>
  </si>
  <si>
    <t>퇴직소득세액 계산용 프로그램</t>
    <phoneticPr fontId="22" type="noConversion"/>
  </si>
  <si>
    <r>
      <t xml:space="preserve">2. 기본사항 등 입력 이용방법 </t>
    </r>
    <r>
      <rPr>
        <b/>
        <sz val="18"/>
        <color indexed="12"/>
        <rFont val="돋움"/>
        <family val="3"/>
        <charset val="129"/>
      </rPr>
      <t>( 반드시 노란색 시트의 노란색 셀에만 입력할 것)</t>
    </r>
    <phoneticPr fontId="49" type="noConversion"/>
  </si>
  <si>
    <t xml:space="preserve">퇴 직 금 산 정 서 </t>
  </si>
  <si>
    <t>부서명</t>
  </si>
  <si>
    <t>성  명</t>
  </si>
  <si>
    <t>직종</t>
  </si>
  <si>
    <t>산정사유발생일</t>
  </si>
  <si>
    <t>입사일자</t>
  </si>
  <si>
    <t>재직일수</t>
  </si>
  <si>
    <t>퇴직금 지급 방법</t>
  </si>
  <si>
    <t>급여통장 계좌 이체</t>
  </si>
  <si>
    <t>고용형대</t>
  </si>
  <si>
    <t xml:space="preserve">산     정     내     역 </t>
  </si>
  <si>
    <t xml:space="preserve"> 임금계산</t>
  </si>
  <si>
    <t xml:space="preserve">  합    계</t>
  </si>
  <si>
    <t>~</t>
  </si>
  <si>
    <t xml:space="preserve"> 기    간</t>
  </si>
  <si>
    <t>총  일  수</t>
  </si>
  <si>
    <t>총급여</t>
  </si>
  <si>
    <t>임</t>
  </si>
  <si>
    <t>금</t>
  </si>
  <si>
    <t>내</t>
  </si>
  <si>
    <t>계</t>
  </si>
  <si>
    <t>역</t>
  </si>
  <si>
    <t>연    차</t>
  </si>
  <si>
    <t>× (3/12)</t>
  </si>
  <si>
    <t>상 여 금</t>
  </si>
  <si>
    <t>3개월 임금 합계</t>
  </si>
  <si>
    <t>평 균 임 금</t>
  </si>
  <si>
    <t xml:space="preserve">    (총임금액)</t>
  </si>
  <si>
    <t>/</t>
  </si>
  <si>
    <t>(총일수)</t>
  </si>
  <si>
    <t>통 상 임 금</t>
  </si>
  <si>
    <t xml:space="preserve">원  </t>
  </si>
  <si>
    <t>퇴  직  금</t>
  </si>
  <si>
    <t xml:space="preserve"> x 30일 x </t>
  </si>
  <si>
    <t xml:space="preserve"> 일/ 365일                          </t>
  </si>
  <si>
    <t>旣지급퇴직금
(퇴직전환금)</t>
  </si>
  <si>
    <t>퇴직금지급액</t>
  </si>
  <si>
    <t>주민등록번호</t>
    <phoneticPr fontId="3" type="noConversion"/>
  </si>
  <si>
    <t>직원</t>
    <phoneticPr fontId="3" type="noConversion"/>
  </si>
  <si>
    <t>기간제직원</t>
    <phoneticPr fontId="3" type="noConversion"/>
  </si>
  <si>
    <t>산학협력단</t>
    <phoneticPr fontId="3" type="noConversion"/>
  </si>
  <si>
    <t>403-82-09152</t>
    <phoneticPr fontId="3" type="noConversion"/>
  </si>
  <si>
    <t>최병민</t>
    <phoneticPr fontId="3" type="noConversion"/>
  </si>
  <si>
    <t>원광대학교 산학협력단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</si>
</sst>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_-;\-* #,##0_-;_-* &quot;-&quot;_-;_-@_-"/>
    <numFmt numFmtId="43" formatCode="_-* #,##0.00_-;\-* #,##0.00_-;_-* &quot;-&quot;??_-;_-@_-"/>
    <numFmt numFmtId="176" formatCode="yyyy&quot;년&quot;\ m&quot;월&quot;\ d&quot;일&quot;"/>
    <numFmt numFmtId="177" formatCode="###\-##\-#####"/>
    <numFmt numFmtId="178" formatCode="#,##0_);[Red]\(#,##0\)"/>
    <numFmt numFmtId="179" formatCode="######\-#######"/>
    <numFmt numFmtId="180" formatCode="0_);[Red]\(0\)"/>
    <numFmt numFmtId="181" formatCode="#,##0_ ;[Red]\-#,##0\ "/>
    <numFmt numFmtId="182" formatCode="_ * #,##0_ ;_ * \-#,##0_ ;_ * &quot;-&quot;_ ;_ @_ "/>
    <numFmt numFmtId="183" formatCode="_-* #,##0.00_-;\-* #,##0.00_-;_-* &quot;-&quot;_-;_-@_-"/>
    <numFmt numFmtId="184" formatCode="#,##0_ "/>
    <numFmt numFmtId="185" formatCode="000000\-0000000"/>
    <numFmt numFmtId="186" formatCode="yyyy&quot;년&quot;\ m&quot;월&quot;\ d&quot;일&quot;;@"/>
    <numFmt numFmtId="187" formatCode=";;;"/>
    <numFmt numFmtId="188" formatCode="_-* #,##0_-;\-* #,##0_-;_-* &quot;-&quot;??_-;_-@_-"/>
    <numFmt numFmtId="189" formatCode="#,##0;[Red]#,##0"/>
    <numFmt numFmtId="190" formatCode="#,###&quot;일&quot;"/>
    <numFmt numFmtId="191" formatCode="#,##0&quot;일&quot;"/>
    <numFmt numFmtId="192" formatCode="yyyy&quot;-&quot;mm&quot;-&quot;dd"/>
    <numFmt numFmtId="193" formatCode="&quot;₩&quot;#,##0.00;&quot;₩&quot;&quot;₩&quot;&quot;₩&quot;\-&quot;₩&quot;#,##0.00"/>
  </numFmts>
  <fonts count="10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8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6"/>
      <name val="굴림"/>
      <family val="3"/>
      <charset val="129"/>
    </font>
    <font>
      <sz val="12"/>
      <name val="굴림"/>
      <family val="3"/>
      <charset val="129"/>
    </font>
    <font>
      <b/>
      <sz val="20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b/>
      <sz val="11"/>
      <color indexed="10"/>
      <name val="굴림"/>
      <family val="3"/>
      <charset val="129"/>
    </font>
    <font>
      <b/>
      <sz val="12"/>
      <color indexed="10"/>
      <name val="굴림"/>
      <family val="3"/>
      <charset val="129"/>
    </font>
    <font>
      <sz val="11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12"/>
      <color indexed="8"/>
      <name val="굴림"/>
      <family val="3"/>
      <charset val="129"/>
    </font>
    <font>
      <sz val="10"/>
      <name val="HY나무B"/>
      <family val="1"/>
      <charset val="129"/>
    </font>
    <font>
      <sz val="10"/>
      <color indexed="8"/>
      <name val="HY나무B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6"/>
      <color indexed="8"/>
      <name val="굴림"/>
      <family val="3"/>
      <charset val="129"/>
    </font>
    <font>
      <b/>
      <sz val="12"/>
      <color indexed="12"/>
      <name val="굴림"/>
      <family val="3"/>
      <charset val="129"/>
    </font>
    <font>
      <sz val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0" tint="-0.249977111117893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u/>
      <sz val="20"/>
      <color rgb="FFFF0000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20"/>
      <color rgb="FFFF0000"/>
      <name val="맑은 고딕"/>
      <family val="3"/>
      <charset val="129"/>
      <scheme val="major"/>
    </font>
    <font>
      <b/>
      <sz val="18"/>
      <name val="돋움"/>
      <family val="3"/>
      <charset val="129"/>
    </font>
    <font>
      <u/>
      <sz val="20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8"/>
      <color indexed="8"/>
      <name val="돋움"/>
      <family val="3"/>
      <charset val="129"/>
    </font>
    <font>
      <b/>
      <sz val="11"/>
      <name val="돋움"/>
      <family val="3"/>
      <charset val="129"/>
    </font>
    <font>
      <sz val="8"/>
      <name val="바탕"/>
      <family val="1"/>
      <charset val="129"/>
    </font>
    <font>
      <sz val="14"/>
      <color rgb="FFC00000"/>
      <name val="돋움"/>
      <family val="3"/>
      <charset val="129"/>
    </font>
    <font>
      <sz val="14"/>
      <color rgb="FFC00000"/>
      <name val="바탕체"/>
      <family val="1"/>
      <charset val="129"/>
    </font>
    <font>
      <b/>
      <sz val="14"/>
      <color indexed="12"/>
      <name val="돋움"/>
      <family val="3"/>
      <charset val="129"/>
    </font>
    <font>
      <sz val="14"/>
      <color indexed="10"/>
      <name val="돋움"/>
      <family val="3"/>
      <charset val="129"/>
    </font>
    <font>
      <sz val="14"/>
      <name val="바탕체"/>
      <family val="1"/>
      <charset val="129"/>
    </font>
    <font>
      <sz val="14"/>
      <color indexed="8"/>
      <name val="돋움"/>
      <family val="3"/>
      <charset val="129"/>
    </font>
    <font>
      <b/>
      <sz val="14"/>
      <color indexed="10"/>
      <name val="돋움"/>
      <family val="3"/>
      <charset val="129"/>
    </font>
    <font>
      <b/>
      <sz val="14"/>
      <color rgb="FFC00000"/>
      <name val="돋움"/>
      <family val="3"/>
      <charset val="129"/>
    </font>
    <font>
      <b/>
      <sz val="13"/>
      <color indexed="10"/>
      <name val="돋움"/>
      <family val="3"/>
      <charset val="129"/>
    </font>
    <font>
      <sz val="13"/>
      <color indexed="10"/>
      <name val="돋움"/>
      <family val="3"/>
      <charset val="129"/>
    </font>
    <font>
      <b/>
      <sz val="18"/>
      <color indexed="12"/>
      <name val="돋움"/>
      <family val="3"/>
      <charset val="129"/>
    </font>
    <font>
      <b/>
      <sz val="14"/>
      <name val="돋움"/>
      <family val="3"/>
      <charset val="129"/>
    </font>
    <font>
      <b/>
      <sz val="13"/>
      <name val="돋움"/>
      <family val="3"/>
      <charset val="129"/>
    </font>
    <font>
      <b/>
      <sz val="12"/>
      <name val="돋움"/>
      <family val="3"/>
      <charset val="129"/>
    </font>
    <font>
      <b/>
      <sz val="14"/>
      <name val="바탕체"/>
      <family val="1"/>
      <charset val="129"/>
    </font>
    <font>
      <b/>
      <sz val="12"/>
      <color indexed="12"/>
      <name val="돋움"/>
      <family val="3"/>
      <charset val="129"/>
    </font>
    <font>
      <b/>
      <sz val="13"/>
      <color rgb="FFC00000"/>
      <name val="돋움"/>
      <family val="3"/>
      <charset val="129"/>
    </font>
    <font>
      <b/>
      <sz val="13"/>
      <color rgb="FFC00000"/>
      <name val="바탕체"/>
      <family val="1"/>
      <charset val="129"/>
    </font>
    <font>
      <b/>
      <sz val="13"/>
      <name val="바탕체"/>
      <family val="1"/>
      <charset val="129"/>
    </font>
    <font>
      <b/>
      <sz val="14"/>
      <color indexed="8"/>
      <name val="바탕체"/>
      <family val="1"/>
      <charset val="129"/>
    </font>
    <font>
      <sz val="13"/>
      <name val="돋움"/>
      <family val="3"/>
      <charset val="129"/>
    </font>
    <font>
      <b/>
      <sz val="11"/>
      <color theme="0"/>
      <name val="굴림"/>
      <family val="3"/>
      <charset val="129"/>
    </font>
    <font>
      <b/>
      <sz val="10"/>
      <color indexed="10"/>
      <name val="굴림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9"/>
      <color indexed="10"/>
      <name val="맑은 고딕"/>
      <family val="3"/>
      <charset val="129"/>
    </font>
    <font>
      <sz val="10"/>
      <color indexed="8"/>
      <name val="굴림"/>
      <family val="3"/>
      <charset val="129"/>
    </font>
    <font>
      <sz val="14"/>
      <name val="돋움"/>
      <family val="3"/>
      <charset val="129"/>
    </font>
    <font>
      <b/>
      <sz val="14"/>
      <color rgb="FF000000"/>
      <name val="돋움"/>
      <family val="3"/>
      <charset val="129"/>
    </font>
    <font>
      <sz val="14"/>
      <color rgb="FF000000"/>
      <name val="돋움"/>
      <family val="3"/>
      <charset val="129"/>
    </font>
    <font>
      <b/>
      <sz val="14"/>
      <color indexed="8"/>
      <name val="굴림"/>
      <family val="3"/>
      <charset val="129"/>
    </font>
    <font>
      <sz val="14"/>
      <color rgb="FF000000"/>
      <name val="굴림"/>
      <family val="3"/>
      <charset val="129"/>
    </font>
    <font>
      <b/>
      <sz val="14"/>
      <color rgb="FFFF0000"/>
      <name val="돋움"/>
      <family val="3"/>
      <charset val="129"/>
    </font>
    <font>
      <sz val="14"/>
      <name val="굴림"/>
      <family val="3"/>
      <charset val="129"/>
    </font>
    <font>
      <b/>
      <sz val="14"/>
      <color rgb="FFFF0000"/>
      <name val="굴림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b/>
      <u val="double"/>
      <sz val="26"/>
      <name val="굴림체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돋움체"/>
      <family val="3"/>
      <charset val="129"/>
    </font>
    <font>
      <b/>
      <sz val="12"/>
      <name val="Arial"/>
      <family val="2"/>
    </font>
    <font>
      <sz val="12"/>
      <name val="궁서"/>
      <family val="1"/>
      <charset val="129"/>
    </font>
    <font>
      <sz val="12"/>
      <name val="돋움"/>
      <family val="3"/>
      <charset val="129"/>
    </font>
    <font>
      <sz val="12"/>
      <name val="궁서체"/>
      <family val="1"/>
      <charset val="129"/>
    </font>
    <font>
      <b/>
      <sz val="12"/>
      <name val="궁서체"/>
      <family val="1"/>
      <charset val="129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theme="1"/>
      </left>
      <right/>
      <top style="medium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theme="1"/>
      </right>
      <top style="medium">
        <color indexed="64"/>
      </top>
      <bottom/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medium">
        <color indexed="64"/>
      </bottom>
      <diagonal/>
    </border>
    <border>
      <left style="hair">
        <color theme="1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7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178" fontId="4" fillId="0" borderId="0" applyFont="0" applyFill="0" applyBorder="0" applyAlignment="0" applyProtection="0"/>
    <xf numFmtId="0" fontId="5" fillId="0" borderId="0">
      <alignment vertical="center"/>
    </xf>
    <xf numFmtId="0" fontId="4" fillId="0" borderId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8" fillId="6" borderId="5" applyNumberFormat="0" applyAlignment="0" applyProtection="0">
      <alignment vertical="center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82" fontId="4" fillId="0" borderId="0" applyFont="0" applyFill="0" applyBorder="0" applyAlignment="0" applyProtection="0"/>
    <xf numFmtId="0" fontId="103" fillId="0" borderId="73" applyNumberFormat="0" applyAlignment="0" applyProtection="0">
      <alignment horizontal="left" vertical="center"/>
    </xf>
    <xf numFmtId="0" fontId="103" fillId="0" borderId="16">
      <alignment horizontal="left" vertical="center"/>
    </xf>
    <xf numFmtId="2" fontId="99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41" fontId="95" fillId="0" borderId="0" applyFont="0" applyFill="0" applyBorder="0" applyAlignment="0" applyProtection="0">
      <alignment vertical="center"/>
    </xf>
    <xf numFmtId="4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10" fontId="99" fillId="0" borderId="0" applyFont="0" applyFill="0" applyBorder="0" applyAlignment="0" applyProtection="0"/>
    <xf numFmtId="0" fontId="95" fillId="0" borderId="0"/>
    <xf numFmtId="0" fontId="99" fillId="0" borderId="107" applyNumberFormat="0" applyFont="0" applyFill="0" applyAlignment="0" applyProtection="0"/>
    <xf numFmtId="193" fontId="102" fillId="0" borderId="0" applyFont="0" applyFill="0" applyBorder="0" applyAlignment="0" applyProtection="0"/>
    <xf numFmtId="0" fontId="99" fillId="0" borderId="0" applyFont="0" applyFill="0" applyBorder="0" applyAlignment="0" applyProtection="0"/>
  </cellStyleXfs>
  <cellXfs count="758">
    <xf numFmtId="0" fontId="0" fillId="0" borderId="0" xfId="0">
      <alignment vertical="center"/>
    </xf>
    <xf numFmtId="0" fontId="19" fillId="0" borderId="0" xfId="0" applyFont="1" applyBorder="1" applyAlignment="1" applyProtection="1">
      <alignment vertical="center"/>
      <protection hidden="1"/>
    </xf>
    <xf numFmtId="0" fontId="41" fillId="0" borderId="0" xfId="0" applyFont="1" applyBorder="1" applyAlignment="1" applyProtection="1">
      <protection hidden="1"/>
    </xf>
    <xf numFmtId="0" fontId="44" fillId="0" borderId="0" xfId="0" applyFont="1" applyBorder="1" applyAlignment="1" applyProtection="1">
      <alignment horizontal="center" vertical="center"/>
      <protection hidden="1"/>
    </xf>
    <xf numFmtId="0" fontId="44" fillId="0" borderId="0" xfId="0" applyFont="1" applyBorder="1" applyAlignment="1" applyProtection="1">
      <alignment vertical="center"/>
      <protection hidden="1"/>
    </xf>
    <xf numFmtId="0" fontId="41" fillId="0" borderId="0" xfId="0" applyFont="1" applyBorder="1" applyAlignment="1" applyProtection="1">
      <alignment vertical="center"/>
      <protection hidden="1"/>
    </xf>
    <xf numFmtId="0" fontId="41" fillId="0" borderId="0" xfId="0" applyFont="1" applyBorder="1" applyAlignment="1" applyProtection="1">
      <alignment horizontal="right"/>
      <protection hidden="1"/>
    </xf>
    <xf numFmtId="0" fontId="41" fillId="0" borderId="26" xfId="0" applyFont="1" applyBorder="1" applyAlignment="1" applyProtection="1">
      <alignment vertical="center"/>
      <protection hidden="1"/>
    </xf>
    <xf numFmtId="0" fontId="41" fillId="0" borderId="52" xfId="0" applyFont="1" applyBorder="1" applyAlignment="1" applyProtection="1">
      <alignment vertical="center"/>
      <protection hidden="1"/>
    </xf>
    <xf numFmtId="0" fontId="19" fillId="0" borderId="45" xfId="0" applyFont="1" applyFill="1" applyBorder="1" applyAlignment="1" applyProtection="1">
      <alignment vertical="center"/>
      <protection hidden="1"/>
    </xf>
    <xf numFmtId="0" fontId="19" fillId="0" borderId="47" xfId="0" applyFont="1" applyFill="1" applyBorder="1" applyAlignment="1" applyProtection="1">
      <alignment vertical="center"/>
      <protection hidden="1"/>
    </xf>
    <xf numFmtId="0" fontId="19" fillId="0" borderId="46" xfId="0" applyFont="1" applyFill="1" applyBorder="1" applyAlignment="1" applyProtection="1">
      <alignment horizontal="center" vertical="center"/>
      <protection hidden="1"/>
    </xf>
    <xf numFmtId="0" fontId="41" fillId="0" borderId="54" xfId="0" applyFont="1" applyBorder="1" applyAlignment="1" applyProtection="1">
      <alignment vertical="center"/>
      <protection hidden="1"/>
    </xf>
    <xf numFmtId="0" fontId="41" fillId="0" borderId="53" xfId="0" applyFont="1" applyBorder="1" applyAlignment="1" applyProtection="1">
      <alignment horizontal="center" vertical="center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44" fillId="0" borderId="26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protection hidden="1"/>
    </xf>
    <xf numFmtId="0" fontId="19" fillId="0" borderId="26" xfId="0" applyFont="1" applyBorder="1" applyAlignment="1" applyProtection="1">
      <protection hidden="1"/>
    </xf>
    <xf numFmtId="0" fontId="41" fillId="0" borderId="26" xfId="0" applyFont="1" applyBorder="1" applyAlignment="1" applyProtection="1"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1" fillId="0" borderId="0" xfId="0" applyFont="1" applyBorder="1" applyAlignment="1" applyProtection="1">
      <alignment horizontal="right" vertical="center"/>
      <protection hidden="1"/>
    </xf>
    <xf numFmtId="0" fontId="19" fillId="0" borderId="0" xfId="0" applyFont="1" applyBorder="1" applyAlignment="1" applyProtection="1">
      <alignment horizontal="justify" vertical="top"/>
      <protection hidden="1"/>
    </xf>
    <xf numFmtId="0" fontId="2" fillId="0" borderId="0" xfId="0" applyFont="1" applyProtection="1">
      <alignment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90" fillId="0" borderId="0" xfId="6" applyFont="1" applyFill="1" applyBorder="1" applyAlignment="1" applyProtection="1">
      <alignment horizontal="left" vertical="center" wrapText="1"/>
      <protection hidden="1"/>
    </xf>
    <xf numFmtId="0" fontId="6" fillId="0" borderId="0" xfId="2" applyFont="1" applyAlignment="1" applyProtection="1">
      <alignment horizontal="left" vertical="center"/>
      <protection hidden="1"/>
    </xf>
    <xf numFmtId="0" fontId="7" fillId="0" borderId="0" xfId="2" applyFont="1" applyAlignment="1" applyProtection="1">
      <alignment vertical="center"/>
      <protection hidden="1"/>
    </xf>
    <xf numFmtId="0" fontId="7" fillId="0" borderId="0" xfId="2" applyFont="1" applyAlignment="1" applyProtection="1">
      <alignment horizontal="right" vertical="center"/>
      <protection hidden="1"/>
    </xf>
    <xf numFmtId="176" fontId="7" fillId="0" borderId="0" xfId="2" applyNumberFormat="1" applyFont="1" applyAlignment="1" applyProtection="1">
      <alignment vertical="center"/>
      <protection hidden="1"/>
    </xf>
    <xf numFmtId="187" fontId="9" fillId="0" borderId="0" xfId="2" applyNumberFormat="1" applyFont="1" applyFill="1" applyBorder="1" applyAlignment="1" applyProtection="1">
      <alignment vertical="center"/>
      <protection hidden="1"/>
    </xf>
    <xf numFmtId="187" fontId="9" fillId="0" borderId="0" xfId="2" applyNumberFormat="1" applyFont="1" applyFill="1" applyBorder="1" applyAlignment="1" applyProtection="1">
      <alignment horizontal="center" vertical="center"/>
      <protection hidden="1"/>
    </xf>
    <xf numFmtId="187" fontId="10" fillId="0" borderId="0" xfId="2" applyNumberFormat="1" applyFont="1" applyFill="1" applyBorder="1" applyAlignment="1" applyProtection="1">
      <alignment vertical="center"/>
      <protection hidden="1"/>
    </xf>
    <xf numFmtId="187" fontId="10" fillId="0" borderId="0" xfId="1" applyNumberFormat="1" applyFont="1" applyFill="1" applyBorder="1" applyAlignment="1" applyProtection="1">
      <alignment vertical="center"/>
      <protection hidden="1"/>
    </xf>
    <xf numFmtId="0" fontId="11" fillId="0" borderId="0" xfId="2" applyFont="1" applyAlignment="1" applyProtection="1">
      <alignment horizontal="right"/>
      <protection hidden="1"/>
    </xf>
    <xf numFmtId="0" fontId="12" fillId="0" borderId="0" xfId="2" applyFont="1" applyAlignment="1" applyProtection="1">
      <alignment horizontal="right"/>
      <protection hidden="1"/>
    </xf>
    <xf numFmtId="187" fontId="7" fillId="0" borderId="0" xfId="2" applyNumberFormat="1" applyFont="1" applyFill="1" applyBorder="1" applyAlignment="1" applyProtection="1">
      <alignment vertical="center"/>
      <protection hidden="1"/>
    </xf>
    <xf numFmtId="0" fontId="9" fillId="34" borderId="27" xfId="2" applyFont="1" applyFill="1" applyBorder="1" applyAlignment="1" applyProtection="1">
      <alignment horizontal="center" vertical="center"/>
      <protection hidden="1"/>
    </xf>
    <xf numFmtId="0" fontId="9" fillId="33" borderId="11" xfId="2" applyFont="1" applyFill="1" applyBorder="1" applyAlignment="1" applyProtection="1">
      <alignment horizontal="center" vertical="center"/>
      <protection hidden="1"/>
    </xf>
    <xf numFmtId="0" fontId="9" fillId="33" borderId="11" xfId="2" applyFont="1" applyFill="1" applyBorder="1" applyAlignment="1" applyProtection="1">
      <alignment horizontal="center" vertical="center" wrapText="1"/>
      <protection hidden="1"/>
    </xf>
    <xf numFmtId="0" fontId="9" fillId="33" borderId="28" xfId="2" applyFont="1" applyFill="1" applyBorder="1" applyAlignment="1" applyProtection="1">
      <alignment horizontal="center" vertical="center" wrapText="1"/>
      <protection hidden="1"/>
    </xf>
    <xf numFmtId="0" fontId="9" fillId="33" borderId="29" xfId="2" applyFont="1" applyFill="1" applyBorder="1" applyAlignment="1" applyProtection="1">
      <alignment horizontal="center" vertical="center" wrapText="1"/>
      <protection hidden="1"/>
    </xf>
    <xf numFmtId="0" fontId="9" fillId="34" borderId="30" xfId="2" applyFont="1" applyFill="1" applyBorder="1" applyAlignment="1" applyProtection="1">
      <alignment horizontal="center" vertical="center"/>
      <protection hidden="1"/>
    </xf>
    <xf numFmtId="0" fontId="9" fillId="34" borderId="33" xfId="2" applyFont="1" applyFill="1" applyBorder="1" applyAlignment="1" applyProtection="1">
      <alignment horizontal="center" vertical="center"/>
      <protection hidden="1"/>
    </xf>
    <xf numFmtId="0" fontId="11" fillId="0" borderId="0" xfId="2" applyFont="1" applyFill="1" applyBorder="1" applyAlignment="1" applyProtection="1">
      <alignment horizontal="left" vertical="center"/>
      <protection hidden="1"/>
    </xf>
    <xf numFmtId="14" fontId="7" fillId="0" borderId="0" xfId="2" applyNumberFormat="1" applyFont="1" applyFill="1" applyBorder="1" applyAlignment="1" applyProtection="1">
      <alignment horizontal="center" vertical="center"/>
      <protection hidden="1"/>
    </xf>
    <xf numFmtId="14" fontId="15" fillId="0" borderId="0" xfId="2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2" applyFont="1" applyFill="1" applyBorder="1" applyAlignment="1" applyProtection="1">
      <alignment horizontal="center" vertical="center" shrinkToFit="1"/>
      <protection hidden="1"/>
    </xf>
    <xf numFmtId="41" fontId="16" fillId="0" borderId="0" xfId="4" applyNumberFormat="1" applyFont="1" applyFill="1" applyBorder="1" applyAlignment="1" applyProtection="1">
      <alignment horizontal="center" vertical="center" shrinkToFit="1"/>
      <protection hidden="1"/>
    </xf>
    <xf numFmtId="41" fontId="17" fillId="0" borderId="0" xfId="4" applyNumberFormat="1" applyFont="1" applyFill="1" applyBorder="1" applyAlignment="1" applyProtection="1">
      <alignment horizontal="center" vertical="center" shrinkToFit="1"/>
      <protection hidden="1"/>
    </xf>
    <xf numFmtId="0" fontId="7" fillId="0" borderId="0" xfId="2" applyFont="1" applyFill="1" applyAlignment="1" applyProtection="1">
      <alignment vertical="center"/>
      <protection hidden="1"/>
    </xf>
    <xf numFmtId="0" fontId="9" fillId="33" borderId="28" xfId="2" applyFont="1" applyFill="1" applyBorder="1" applyAlignment="1" applyProtection="1">
      <alignment horizontal="center" vertical="center"/>
      <protection hidden="1"/>
    </xf>
    <xf numFmtId="0" fontId="9" fillId="33" borderId="29" xfId="2" applyFont="1" applyFill="1" applyBorder="1" applyAlignment="1" applyProtection="1">
      <alignment horizontal="center" vertical="center"/>
      <protection hidden="1"/>
    </xf>
    <xf numFmtId="182" fontId="7" fillId="0" borderId="0" xfId="4" applyNumberFormat="1" applyFont="1" applyFill="1" applyBorder="1" applyAlignment="1" applyProtection="1">
      <alignment vertical="center" shrinkToFit="1"/>
      <protection hidden="1"/>
    </xf>
    <xf numFmtId="0" fontId="10" fillId="0" borderId="0" xfId="2" applyFont="1" applyFill="1" applyBorder="1" applyAlignment="1" applyProtection="1">
      <alignment horizontal="left" vertical="center"/>
      <protection hidden="1"/>
    </xf>
    <xf numFmtId="41" fontId="9" fillId="0" borderId="0" xfId="4" applyNumberFormat="1" applyFont="1" applyFill="1" applyBorder="1" applyAlignment="1" applyProtection="1">
      <alignment horizontal="center" vertical="center" shrinkToFit="1"/>
      <protection hidden="1"/>
    </xf>
    <xf numFmtId="41" fontId="9" fillId="0" borderId="0" xfId="2" applyNumberFormat="1" applyFont="1" applyFill="1" applyBorder="1" applyAlignment="1" applyProtection="1">
      <alignment vertical="center"/>
      <protection hidden="1"/>
    </xf>
    <xf numFmtId="182" fontId="9" fillId="0" borderId="0" xfId="4" applyNumberFormat="1" applyFont="1" applyFill="1" applyBorder="1" applyAlignment="1" applyProtection="1">
      <alignment vertical="center" shrinkToFit="1"/>
      <protection hidden="1"/>
    </xf>
    <xf numFmtId="14" fontId="20" fillId="0" borderId="0" xfId="2" applyNumberFormat="1" applyFont="1" applyFill="1" applyBorder="1" applyAlignment="1" applyProtection="1">
      <alignment horizontal="left" vertical="center"/>
      <protection hidden="1"/>
    </xf>
    <xf numFmtId="14" fontId="15" fillId="0" borderId="0" xfId="2" applyNumberFormat="1" applyFont="1" applyFill="1" applyBorder="1" applyAlignment="1" applyProtection="1">
      <alignment horizontal="center" vertical="center"/>
      <protection hidden="1"/>
    </xf>
    <xf numFmtId="14" fontId="21" fillId="0" borderId="0" xfId="2" quotePrefix="1" applyNumberFormat="1" applyFont="1" applyFill="1" applyBorder="1" applyAlignment="1" applyProtection="1">
      <alignment horizontal="left" vertical="center"/>
      <protection hidden="1"/>
    </xf>
    <xf numFmtId="14" fontId="15" fillId="0" borderId="0" xfId="4" applyNumberFormat="1" applyFont="1" applyFill="1" applyBorder="1" applyAlignment="1" applyProtection="1">
      <alignment horizontal="center" vertical="center"/>
      <protection hidden="1"/>
    </xf>
    <xf numFmtId="183" fontId="9" fillId="0" borderId="0" xfId="1" applyNumberFormat="1" applyFont="1" applyAlignment="1" applyProtection="1">
      <alignment vertical="center"/>
      <protection hidden="1"/>
    </xf>
    <xf numFmtId="0" fontId="79" fillId="0" borderId="0" xfId="2" applyFont="1" applyFill="1" applyBorder="1" applyAlignment="1" applyProtection="1">
      <protection hidden="1"/>
    </xf>
    <xf numFmtId="0" fontId="11" fillId="0" borderId="0" xfId="2" applyFont="1" applyFill="1" applyBorder="1" applyAlignment="1" applyProtection="1">
      <protection hidden="1"/>
    </xf>
    <xf numFmtId="14" fontId="83" fillId="33" borderId="39" xfId="2" applyNumberFormat="1" applyFont="1" applyFill="1" applyBorder="1" applyAlignment="1" applyProtection="1">
      <alignment horizontal="center" vertical="center" wrapText="1"/>
      <protection hidden="1"/>
    </xf>
    <xf numFmtId="14" fontId="83" fillId="33" borderId="40" xfId="2" applyNumberFormat="1" applyFont="1" applyFill="1" applyBorder="1" applyAlignment="1" applyProtection="1">
      <alignment horizontal="center" vertical="center"/>
      <protection hidden="1"/>
    </xf>
    <xf numFmtId="0" fontId="9" fillId="0" borderId="0" xfId="2" applyFont="1" applyAlignment="1" applyProtection="1">
      <alignment vertical="center"/>
      <protection hidden="1"/>
    </xf>
    <xf numFmtId="49" fontId="9" fillId="34" borderId="33" xfId="2" applyNumberFormat="1" applyFont="1" applyFill="1" applyBorder="1" applyAlignment="1" applyProtection="1">
      <alignment horizontal="center" vertical="center"/>
      <protection hidden="1"/>
    </xf>
    <xf numFmtId="182" fontId="15" fillId="0" borderId="0" xfId="4" applyNumberFormat="1" applyFont="1" applyFill="1" applyBorder="1" applyAlignment="1" applyProtection="1">
      <alignment horizontal="center" vertical="center" shrinkToFit="1"/>
      <protection hidden="1"/>
    </xf>
    <xf numFmtId="0" fontId="7" fillId="0" borderId="0" xfId="2" applyFont="1" applyProtection="1">
      <protection hidden="1"/>
    </xf>
    <xf numFmtId="14" fontId="14" fillId="35" borderId="31" xfId="2" applyNumberFormat="1" applyFont="1" applyFill="1" applyBorder="1" applyAlignment="1" applyProtection="1">
      <alignment horizontal="center" vertical="center" shrinkToFit="1"/>
      <protection locked="0" hidden="1"/>
    </xf>
    <xf numFmtId="0" fontId="9" fillId="35" borderId="31" xfId="2" applyFont="1" applyFill="1" applyBorder="1" applyAlignment="1" applyProtection="1">
      <alignment horizontal="center" vertical="center" shrinkToFit="1"/>
      <protection locked="0" hidden="1"/>
    </xf>
    <xf numFmtId="0" fontId="9" fillId="35" borderId="32" xfId="2" applyFont="1" applyFill="1" applyBorder="1" applyAlignment="1" applyProtection="1">
      <alignment horizontal="center" vertical="center" shrinkToFit="1"/>
      <protection locked="0" hidden="1"/>
    </xf>
    <xf numFmtId="14" fontId="14" fillId="35" borderId="34" xfId="2" applyNumberFormat="1" applyFont="1" applyFill="1" applyBorder="1" applyAlignment="1" applyProtection="1">
      <alignment horizontal="center" vertical="center" shrinkToFit="1"/>
      <protection locked="0" hidden="1"/>
    </xf>
    <xf numFmtId="0" fontId="9" fillId="35" borderId="34" xfId="2" applyFont="1" applyFill="1" applyBorder="1" applyAlignment="1" applyProtection="1">
      <alignment horizontal="center" vertical="center" shrinkToFit="1"/>
      <protection locked="0" hidden="1"/>
    </xf>
    <xf numFmtId="0" fontId="9" fillId="35" borderId="35" xfId="2" applyFont="1" applyFill="1" applyBorder="1" applyAlignment="1" applyProtection="1">
      <alignment horizontal="center" vertical="center" shrinkToFit="1"/>
      <protection locked="0" hidden="1"/>
    </xf>
    <xf numFmtId="41" fontId="9" fillId="35" borderId="31" xfId="4" applyNumberFormat="1" applyFont="1" applyFill="1" applyBorder="1" applyAlignment="1" applyProtection="1">
      <alignment horizontal="center" vertical="center" shrinkToFit="1"/>
      <protection locked="0" hidden="1"/>
    </xf>
    <xf numFmtId="41" fontId="9" fillId="35" borderId="32" xfId="2" applyNumberFormat="1" applyFont="1" applyFill="1" applyBorder="1" applyAlignment="1" applyProtection="1">
      <alignment vertical="center"/>
      <protection locked="0" hidden="1"/>
    </xf>
    <xf numFmtId="41" fontId="9" fillId="35" borderId="34" xfId="4" applyNumberFormat="1" applyFont="1" applyFill="1" applyBorder="1" applyAlignment="1" applyProtection="1">
      <alignment horizontal="center" vertical="center" shrinkToFit="1"/>
      <protection locked="0" hidden="1"/>
    </xf>
    <xf numFmtId="41" fontId="9" fillId="35" borderId="35" xfId="2" applyNumberFormat="1" applyFont="1" applyFill="1" applyBorder="1" applyAlignment="1" applyProtection="1">
      <alignment vertical="center"/>
      <protection locked="0" hidden="1"/>
    </xf>
    <xf numFmtId="49" fontId="14" fillId="35" borderId="28" xfId="4" applyNumberFormat="1" applyFont="1" applyFill="1" applyBorder="1" applyAlignment="1" applyProtection="1">
      <alignment horizontal="center" vertical="center" shrinkToFit="1"/>
      <protection locked="0" hidden="1"/>
    </xf>
    <xf numFmtId="184" fontId="14" fillId="35" borderId="28" xfId="4" applyNumberFormat="1" applyFont="1" applyFill="1" applyBorder="1" applyAlignment="1" applyProtection="1">
      <alignment horizontal="center" vertical="center" shrinkToFit="1"/>
      <protection locked="0" hidden="1"/>
    </xf>
    <xf numFmtId="14" fontId="14" fillId="35" borderId="29" xfId="4" applyNumberFormat="1" applyFont="1" applyFill="1" applyBorder="1" applyAlignment="1" applyProtection="1">
      <alignment horizontal="center" vertical="center" shrinkToFit="1"/>
      <protection locked="0" hidden="1"/>
    </xf>
    <xf numFmtId="49" fontId="14" fillId="35" borderId="39" xfId="4" applyNumberFormat="1" applyFont="1" applyFill="1" applyBorder="1" applyAlignment="1" applyProtection="1">
      <alignment horizontal="center" vertical="center" shrinkToFit="1"/>
      <protection locked="0" hidden="1"/>
    </xf>
    <xf numFmtId="184" fontId="14" fillId="35" borderId="39" xfId="4" applyNumberFormat="1" applyFont="1" applyFill="1" applyBorder="1" applyAlignment="1" applyProtection="1">
      <alignment horizontal="center" vertical="center" shrinkToFit="1"/>
      <protection locked="0" hidden="1"/>
    </xf>
    <xf numFmtId="49" fontId="14" fillId="35" borderId="40" xfId="4" applyNumberFormat="1" applyFont="1" applyFill="1" applyBorder="1" applyAlignment="1" applyProtection="1">
      <alignment horizontal="center" vertical="center" shrinkToFit="1"/>
      <protection locked="0" hidden="1"/>
    </xf>
    <xf numFmtId="0" fontId="51" fillId="0" borderId="0" xfId="6" applyFont="1" applyAlignment="1" applyProtection="1">
      <alignment horizontal="left" vertical="center"/>
      <protection hidden="1"/>
    </xf>
    <xf numFmtId="0" fontId="52" fillId="0" borderId="0" xfId="6" applyFont="1" applyAlignment="1" applyProtection="1">
      <alignment horizontal="center" vertical="center"/>
      <protection hidden="1"/>
    </xf>
    <xf numFmtId="0" fontId="4" fillId="0" borderId="0" xfId="6" applyProtection="1">
      <protection hidden="1"/>
    </xf>
    <xf numFmtId="0" fontId="4" fillId="0" borderId="85" xfId="6" applyBorder="1" applyAlignment="1" applyProtection="1">
      <alignment vertical="center"/>
      <protection hidden="1"/>
    </xf>
    <xf numFmtId="0" fontId="4" fillId="0" borderId="0" xfId="6" applyBorder="1" applyAlignment="1" applyProtection="1">
      <alignment vertical="center"/>
      <protection hidden="1"/>
    </xf>
    <xf numFmtId="0" fontId="4" fillId="0" borderId="86" xfId="6" applyBorder="1" applyAlignment="1" applyProtection="1">
      <alignment vertical="center"/>
      <protection hidden="1"/>
    </xf>
    <xf numFmtId="0" fontId="4" fillId="0" borderId="0" xfId="6" applyAlignment="1" applyProtection="1">
      <alignment vertical="center"/>
      <protection hidden="1"/>
    </xf>
    <xf numFmtId="0" fontId="4" fillId="0" borderId="0" xfId="6" applyAlignment="1" applyProtection="1">
      <alignment horizontal="right" vertical="center"/>
      <protection hidden="1"/>
    </xf>
    <xf numFmtId="0" fontId="53" fillId="0" borderId="85" xfId="6" applyFont="1" applyFill="1" applyBorder="1" applyAlignment="1" applyProtection="1">
      <alignment horizontal="left" vertical="center" wrapText="1"/>
      <protection hidden="1"/>
    </xf>
    <xf numFmtId="0" fontId="53" fillId="0" borderId="0" xfId="6" applyFont="1" applyFill="1" applyBorder="1" applyAlignment="1" applyProtection="1">
      <alignment horizontal="left" vertical="center" wrapText="1"/>
      <protection hidden="1"/>
    </xf>
    <xf numFmtId="0" fontId="53" fillId="0" borderId="86" xfId="6" applyFont="1" applyFill="1" applyBorder="1" applyAlignment="1" applyProtection="1">
      <alignment horizontal="left" vertical="center" wrapText="1"/>
      <protection hidden="1"/>
    </xf>
    <xf numFmtId="0" fontId="54" fillId="0" borderId="85" xfId="6" applyFont="1" applyBorder="1" applyAlignment="1" applyProtection="1">
      <alignment vertical="center"/>
      <protection hidden="1"/>
    </xf>
    <xf numFmtId="0" fontId="51" fillId="0" borderId="0" xfId="6" applyFont="1" applyBorder="1" applyAlignment="1" applyProtection="1">
      <alignment vertical="center"/>
      <protection hidden="1"/>
    </xf>
    <xf numFmtId="0" fontId="55" fillId="0" borderId="0" xfId="6" applyFont="1" applyBorder="1" applyAlignment="1" applyProtection="1">
      <alignment vertical="center"/>
      <protection hidden="1"/>
    </xf>
    <xf numFmtId="0" fontId="55" fillId="0" borderId="86" xfId="6" applyFont="1" applyBorder="1" applyAlignment="1" applyProtection="1">
      <alignment vertical="center"/>
      <protection hidden="1"/>
    </xf>
    <xf numFmtId="0" fontId="55" fillId="0" borderId="0" xfId="6" applyFont="1" applyAlignment="1" applyProtection="1">
      <alignment vertical="center"/>
      <protection hidden="1"/>
    </xf>
    <xf numFmtId="0" fontId="57" fillId="0" borderId="0" xfId="6" applyFont="1" applyAlignment="1" applyProtection="1">
      <alignment vertical="center"/>
      <protection hidden="1"/>
    </xf>
    <xf numFmtId="0" fontId="58" fillId="0" borderId="0" xfId="6" applyFont="1" applyProtection="1">
      <protection hidden="1"/>
    </xf>
    <xf numFmtId="0" fontId="60" fillId="0" borderId="0" xfId="6" applyFont="1" applyAlignment="1" applyProtection="1">
      <alignment vertical="center"/>
      <protection hidden="1"/>
    </xf>
    <xf numFmtId="0" fontId="61" fillId="0" borderId="0" xfId="6" applyFont="1" applyProtection="1">
      <protection hidden="1"/>
    </xf>
    <xf numFmtId="0" fontId="53" fillId="0" borderId="85" xfId="6" applyFont="1" applyFill="1" applyBorder="1" applyAlignment="1" applyProtection="1">
      <alignment vertical="center"/>
      <protection hidden="1"/>
    </xf>
    <xf numFmtId="0" fontId="53" fillId="0" borderId="0" xfId="6" applyFont="1" applyBorder="1" applyAlignment="1" applyProtection="1">
      <alignment vertical="center"/>
      <protection hidden="1"/>
    </xf>
    <xf numFmtId="0" fontId="62" fillId="0" borderId="0" xfId="6" applyFont="1" applyBorder="1" applyAlignment="1" applyProtection="1">
      <alignment vertical="center"/>
      <protection hidden="1"/>
    </xf>
    <xf numFmtId="0" fontId="62" fillId="0" borderId="86" xfId="6" applyFont="1" applyBorder="1" applyAlignment="1" applyProtection="1">
      <alignment vertical="center"/>
      <protection hidden="1"/>
    </xf>
    <xf numFmtId="0" fontId="62" fillId="0" borderId="0" xfId="6" applyFont="1" applyAlignment="1" applyProtection="1">
      <alignment vertical="center"/>
      <protection hidden="1"/>
    </xf>
    <xf numFmtId="0" fontId="64" fillId="0" borderId="85" xfId="6" applyFont="1" applyFill="1" applyBorder="1" applyAlignment="1" applyProtection="1">
      <alignment vertical="center"/>
      <protection hidden="1"/>
    </xf>
    <xf numFmtId="0" fontId="64" fillId="0" borderId="0" xfId="6" applyFont="1" applyBorder="1" applyAlignment="1" applyProtection="1">
      <alignment vertical="center"/>
      <protection hidden="1"/>
    </xf>
    <xf numFmtId="0" fontId="57" fillId="0" borderId="0" xfId="6" applyFont="1" applyBorder="1" applyAlignment="1" applyProtection="1">
      <alignment vertical="center"/>
      <protection hidden="1"/>
    </xf>
    <xf numFmtId="0" fontId="57" fillId="0" borderId="86" xfId="6" applyFont="1" applyBorder="1" applyAlignment="1" applyProtection="1">
      <alignment vertical="center"/>
      <protection hidden="1"/>
    </xf>
    <xf numFmtId="0" fontId="60" fillId="0" borderId="0" xfId="6" applyFont="1" applyBorder="1" applyAlignment="1" applyProtection="1">
      <alignment vertical="center"/>
      <protection hidden="1"/>
    </xf>
    <xf numFmtId="0" fontId="60" fillId="0" borderId="86" xfId="6" applyFont="1" applyBorder="1" applyAlignment="1" applyProtection="1">
      <alignment vertical="center"/>
      <protection hidden="1"/>
    </xf>
    <xf numFmtId="0" fontId="65" fillId="0" borderId="85" xfId="6" applyFont="1" applyFill="1" applyBorder="1" applyAlignment="1" applyProtection="1">
      <alignment vertical="center"/>
      <protection hidden="1"/>
    </xf>
    <xf numFmtId="0" fontId="65" fillId="0" borderId="0" xfId="6" applyFont="1" applyBorder="1" applyAlignment="1" applyProtection="1">
      <alignment vertical="center"/>
      <protection hidden="1"/>
    </xf>
    <xf numFmtId="0" fontId="66" fillId="0" borderId="0" xfId="6" applyFont="1" applyBorder="1" applyAlignment="1" applyProtection="1">
      <alignment vertical="center"/>
      <protection hidden="1"/>
    </xf>
    <xf numFmtId="0" fontId="66" fillId="0" borderId="86" xfId="6" applyFont="1" applyBorder="1" applyAlignment="1" applyProtection="1">
      <alignment vertical="center"/>
      <protection hidden="1"/>
    </xf>
    <xf numFmtId="0" fontId="66" fillId="0" borderId="0" xfId="6" applyFont="1" applyAlignment="1" applyProtection="1">
      <alignment vertical="center"/>
      <protection hidden="1"/>
    </xf>
    <xf numFmtId="0" fontId="51" fillId="0" borderId="85" xfId="6" applyFont="1" applyBorder="1" applyAlignment="1" applyProtection="1">
      <alignment vertical="center"/>
      <protection hidden="1"/>
    </xf>
    <xf numFmtId="0" fontId="68" fillId="0" borderId="85" xfId="6" applyFont="1" applyBorder="1" applyAlignment="1" applyProtection="1">
      <alignment vertical="center"/>
      <protection hidden="1"/>
    </xf>
    <xf numFmtId="0" fontId="68" fillId="0" borderId="85" xfId="6" quotePrefix="1" applyFont="1" applyBorder="1" applyAlignment="1" applyProtection="1">
      <alignment vertical="center"/>
      <protection hidden="1"/>
    </xf>
    <xf numFmtId="0" fontId="84" fillId="0" borderId="0" xfId="6" applyFont="1" applyBorder="1" applyAlignment="1" applyProtection="1">
      <alignment vertical="center"/>
      <protection hidden="1"/>
    </xf>
    <xf numFmtId="0" fontId="68" fillId="0" borderId="0" xfId="6" applyFont="1" applyBorder="1" applyAlignment="1" applyProtection="1">
      <alignment vertical="center"/>
      <protection hidden="1"/>
    </xf>
    <xf numFmtId="0" fontId="77" fillId="0" borderId="77" xfId="6" applyFont="1" applyBorder="1" applyAlignment="1" applyProtection="1">
      <alignment vertical="center"/>
      <protection hidden="1"/>
    </xf>
    <xf numFmtId="0" fontId="69" fillId="0" borderId="26" xfId="6" applyFont="1" applyBorder="1" applyAlignment="1" applyProtection="1">
      <alignment vertical="center"/>
      <protection hidden="1"/>
    </xf>
    <xf numFmtId="0" fontId="77" fillId="0" borderId="26" xfId="6" applyFont="1" applyBorder="1" applyAlignment="1" applyProtection="1">
      <alignment vertical="center"/>
      <protection hidden="1"/>
    </xf>
    <xf numFmtId="0" fontId="66" fillId="0" borderId="26" xfId="6" applyFont="1" applyBorder="1" applyAlignment="1" applyProtection="1">
      <alignment vertical="center"/>
      <protection hidden="1"/>
    </xf>
    <xf numFmtId="0" fontId="66" fillId="0" borderId="78" xfId="6" applyFont="1" applyBorder="1" applyAlignment="1" applyProtection="1">
      <alignment vertical="center"/>
      <protection hidden="1"/>
    </xf>
    <xf numFmtId="0" fontId="51" fillId="0" borderId="75" xfId="6" applyFont="1" applyBorder="1" applyAlignment="1" applyProtection="1">
      <alignment vertical="center"/>
      <protection hidden="1"/>
    </xf>
    <xf numFmtId="0" fontId="51" fillId="0" borderId="44" xfId="6" applyFont="1" applyBorder="1" applyAlignment="1" applyProtection="1">
      <alignment vertical="center"/>
      <protection hidden="1"/>
    </xf>
    <xf numFmtId="0" fontId="55" fillId="0" borderId="44" xfId="6" applyFont="1" applyBorder="1" applyAlignment="1" applyProtection="1">
      <alignment vertical="center"/>
      <protection hidden="1"/>
    </xf>
    <xf numFmtId="0" fontId="55" fillId="0" borderId="76" xfId="6" applyFont="1" applyBorder="1" applyAlignment="1" applyProtection="1">
      <alignment vertical="center"/>
      <protection hidden="1"/>
    </xf>
    <xf numFmtId="0" fontId="68" fillId="0" borderId="75" xfId="6" applyFont="1" applyBorder="1" applyAlignment="1" applyProtection="1">
      <alignment vertical="center"/>
      <protection hidden="1"/>
    </xf>
    <xf numFmtId="0" fontId="68" fillId="0" borderId="44" xfId="6" applyFont="1" applyBorder="1" applyAlignment="1" applyProtection="1">
      <alignment vertical="center"/>
      <protection hidden="1"/>
    </xf>
    <xf numFmtId="0" fontId="68" fillId="0" borderId="76" xfId="6" applyFont="1" applyBorder="1" applyAlignment="1" applyProtection="1">
      <alignment vertical="center"/>
      <protection hidden="1"/>
    </xf>
    <xf numFmtId="0" fontId="68" fillId="0" borderId="86" xfId="6" applyFont="1" applyBorder="1" applyAlignment="1" applyProtection="1">
      <alignment vertical="center"/>
      <protection hidden="1"/>
    </xf>
    <xf numFmtId="0" fontId="68" fillId="0" borderId="0" xfId="6" applyFont="1" applyAlignment="1" applyProtection="1">
      <alignment vertical="center"/>
      <protection hidden="1"/>
    </xf>
    <xf numFmtId="0" fontId="70" fillId="0" borderId="0" xfId="6" applyFont="1" applyBorder="1" applyAlignment="1" applyProtection="1">
      <alignment vertical="center"/>
      <protection hidden="1"/>
    </xf>
    <xf numFmtId="0" fontId="70" fillId="0" borderId="86" xfId="6" applyFont="1" applyBorder="1" applyAlignment="1" applyProtection="1">
      <alignment vertical="center"/>
      <protection hidden="1"/>
    </xf>
    <xf numFmtId="0" fontId="70" fillId="0" borderId="77" xfId="6" applyFont="1" applyBorder="1" applyAlignment="1" applyProtection="1">
      <alignment vertical="center"/>
      <protection hidden="1"/>
    </xf>
    <xf numFmtId="0" fontId="70" fillId="0" borderId="26" xfId="6" applyFont="1" applyBorder="1" applyAlignment="1" applyProtection="1">
      <alignment vertical="center"/>
      <protection hidden="1"/>
    </xf>
    <xf numFmtId="0" fontId="70" fillId="0" borderId="78" xfId="6" applyFont="1" applyBorder="1" applyAlignment="1" applyProtection="1">
      <alignment vertical="center"/>
      <protection hidden="1"/>
    </xf>
    <xf numFmtId="0" fontId="53" fillId="0" borderId="85" xfId="6" applyFont="1" applyBorder="1" applyAlignment="1" applyProtection="1">
      <alignment vertical="center"/>
      <protection hidden="1"/>
    </xf>
    <xf numFmtId="0" fontId="61" fillId="0" borderId="0" xfId="6" applyFont="1" applyBorder="1" applyAlignment="1" applyProtection="1">
      <alignment vertical="center"/>
      <protection hidden="1"/>
    </xf>
    <xf numFmtId="0" fontId="61" fillId="0" borderId="86" xfId="6" applyFont="1" applyBorder="1" applyAlignment="1" applyProtection="1">
      <alignment vertical="center"/>
      <protection hidden="1"/>
    </xf>
    <xf numFmtId="0" fontId="61" fillId="0" borderId="0" xfId="6" applyFont="1" applyAlignment="1" applyProtection="1">
      <alignment vertical="center"/>
      <protection hidden="1"/>
    </xf>
    <xf numFmtId="0" fontId="53" fillId="0" borderId="85" xfId="6" quotePrefix="1" applyFont="1" applyBorder="1" applyAlignment="1" applyProtection="1">
      <alignment vertical="center"/>
      <protection hidden="1"/>
    </xf>
    <xf numFmtId="0" fontId="71" fillId="0" borderId="0" xfId="6" applyFont="1" applyBorder="1" applyAlignment="1" applyProtection="1">
      <alignment vertical="center"/>
      <protection hidden="1"/>
    </xf>
    <xf numFmtId="0" fontId="71" fillId="0" borderId="86" xfId="6" applyFont="1" applyBorder="1" applyAlignment="1" applyProtection="1">
      <alignment vertical="center"/>
      <protection hidden="1"/>
    </xf>
    <xf numFmtId="0" fontId="71" fillId="0" borderId="0" xfId="6" applyFont="1" applyAlignment="1" applyProtection="1">
      <alignment vertical="center"/>
      <protection hidden="1"/>
    </xf>
    <xf numFmtId="0" fontId="71" fillId="0" borderId="0" xfId="6" applyFont="1" applyProtection="1">
      <protection hidden="1"/>
    </xf>
    <xf numFmtId="0" fontId="70" fillId="0" borderId="85" xfId="6" applyFont="1" applyBorder="1" applyAlignment="1" applyProtection="1">
      <alignment vertical="center"/>
      <protection hidden="1"/>
    </xf>
    <xf numFmtId="0" fontId="71" fillId="0" borderId="0" xfId="6" applyFont="1" applyBorder="1" applyProtection="1">
      <protection hidden="1"/>
    </xf>
    <xf numFmtId="0" fontId="72" fillId="0" borderId="85" xfId="6" quotePrefix="1" applyFont="1" applyBorder="1" applyAlignment="1" applyProtection="1">
      <alignment vertical="center"/>
      <protection hidden="1"/>
    </xf>
    <xf numFmtId="0" fontId="72" fillId="0" borderId="85" xfId="6" applyFont="1" applyBorder="1" applyAlignment="1" applyProtection="1">
      <alignment vertical="center"/>
      <protection hidden="1"/>
    </xf>
    <xf numFmtId="0" fontId="73" fillId="0" borderId="85" xfId="6" applyFont="1" applyBorder="1" applyAlignment="1" applyProtection="1">
      <alignment vertical="center"/>
      <protection hidden="1"/>
    </xf>
    <xf numFmtId="0" fontId="73" fillId="0" borderId="0" xfId="6" applyFont="1" applyBorder="1" applyAlignment="1" applyProtection="1">
      <alignment vertical="center"/>
      <protection hidden="1"/>
    </xf>
    <xf numFmtId="0" fontId="73" fillId="0" borderId="86" xfId="6" applyFont="1" applyBorder="1" applyAlignment="1" applyProtection="1">
      <alignment vertical="center"/>
      <protection hidden="1"/>
    </xf>
    <xf numFmtId="0" fontId="73" fillId="0" borderId="0" xfId="6" applyFont="1" applyAlignment="1" applyProtection="1">
      <alignment vertical="center"/>
      <protection hidden="1"/>
    </xf>
    <xf numFmtId="0" fontId="74" fillId="0" borderId="0" xfId="6" applyFont="1" applyProtection="1">
      <protection hidden="1"/>
    </xf>
    <xf numFmtId="0" fontId="69" fillId="0" borderId="85" xfId="6" applyFont="1" applyBorder="1" applyAlignment="1" applyProtection="1">
      <alignment vertical="center"/>
      <protection hidden="1"/>
    </xf>
    <xf numFmtId="0" fontId="69" fillId="0" borderId="0" xfId="6" applyFont="1" applyBorder="1" applyAlignment="1" applyProtection="1">
      <alignment vertical="center"/>
      <protection hidden="1"/>
    </xf>
    <xf numFmtId="0" fontId="69" fillId="0" borderId="86" xfId="6" applyFont="1" applyBorder="1" applyAlignment="1" applyProtection="1">
      <alignment vertical="center"/>
      <protection hidden="1"/>
    </xf>
    <xf numFmtId="0" fontId="69" fillId="0" borderId="0" xfId="6" applyFont="1" applyAlignment="1" applyProtection="1">
      <alignment vertical="center"/>
      <protection hidden="1"/>
    </xf>
    <xf numFmtId="0" fontId="75" fillId="0" borderId="0" xfId="6" applyFont="1" applyProtection="1">
      <protection hidden="1"/>
    </xf>
    <xf numFmtId="0" fontId="53" fillId="0" borderId="86" xfId="6" applyFont="1" applyBorder="1" applyAlignment="1" applyProtection="1">
      <alignment vertical="center"/>
      <protection hidden="1"/>
    </xf>
    <xf numFmtId="0" fontId="53" fillId="0" borderId="0" xfId="6" applyFont="1" applyAlignment="1" applyProtection="1">
      <alignment vertical="center"/>
      <protection hidden="1"/>
    </xf>
    <xf numFmtId="0" fontId="76" fillId="0" borderId="0" xfId="6" applyFont="1" applyProtection="1">
      <protection hidden="1"/>
    </xf>
    <xf numFmtId="0" fontId="61" fillId="0" borderId="85" xfId="6" applyFont="1" applyBorder="1" applyProtection="1">
      <protection hidden="1"/>
    </xf>
    <xf numFmtId="0" fontId="88" fillId="0" borderId="31" xfId="0" applyFont="1" applyBorder="1" applyAlignment="1" applyProtection="1">
      <alignment horizontal="center" vertical="center" wrapText="1"/>
      <protection hidden="1"/>
    </xf>
    <xf numFmtId="9" fontId="88" fillId="0" borderId="31" xfId="0" applyNumberFormat="1" applyFont="1" applyBorder="1" applyAlignment="1" applyProtection="1">
      <alignment horizontal="center" vertical="center" wrapText="1"/>
      <protection hidden="1"/>
    </xf>
    <xf numFmtId="0" fontId="68" fillId="0" borderId="77" xfId="6" applyFont="1" applyBorder="1" applyAlignment="1" applyProtection="1">
      <alignment vertical="center"/>
      <protection hidden="1"/>
    </xf>
    <xf numFmtId="0" fontId="68" fillId="0" borderId="26" xfId="6" applyFont="1" applyBorder="1" applyAlignment="1" applyProtection="1">
      <alignment vertical="center"/>
      <protection hidden="1"/>
    </xf>
    <xf numFmtId="0" fontId="61" fillId="0" borderId="26" xfId="6" applyFont="1" applyBorder="1" applyAlignment="1" applyProtection="1">
      <alignment vertical="center"/>
      <protection hidden="1"/>
    </xf>
    <xf numFmtId="0" fontId="61" fillId="0" borderId="78" xfId="6" applyFont="1" applyBorder="1" applyAlignment="1" applyProtection="1">
      <alignment vertical="center"/>
      <protection hidden="1"/>
    </xf>
    <xf numFmtId="0" fontId="51" fillId="35" borderId="85" xfId="6" applyFont="1" applyFill="1" applyBorder="1" applyAlignment="1" applyProtection="1">
      <alignment vertical="center"/>
      <protection hidden="1"/>
    </xf>
    <xf numFmtId="0" fontId="65" fillId="35" borderId="0" xfId="6" applyFont="1" applyFill="1" applyBorder="1" applyAlignment="1" applyProtection="1">
      <alignment vertical="center"/>
      <protection hidden="1"/>
    </xf>
    <xf numFmtId="0" fontId="66" fillId="35" borderId="0" xfId="6" applyFont="1" applyFill="1" applyBorder="1" applyAlignment="1" applyProtection="1">
      <alignment vertical="center"/>
      <protection hidden="1"/>
    </xf>
    <xf numFmtId="0" fontId="66" fillId="35" borderId="86" xfId="6" applyFont="1" applyFill="1" applyBorder="1" applyAlignment="1" applyProtection="1">
      <alignment vertical="center"/>
      <protection hidden="1"/>
    </xf>
    <xf numFmtId="0" fontId="92" fillId="39" borderId="0" xfId="0" applyFont="1" applyFill="1" applyBorder="1" applyAlignment="1" applyProtection="1">
      <alignment vertical="top"/>
      <protection hidden="1"/>
    </xf>
    <xf numFmtId="0" fontId="19" fillId="39" borderId="0" xfId="0" applyFont="1" applyFill="1" applyBorder="1" applyAlignment="1" applyProtection="1">
      <alignment vertical="top"/>
      <protection hidden="1"/>
    </xf>
    <xf numFmtId="0" fontId="41" fillId="39" borderId="0" xfId="0" applyFont="1" applyFill="1" applyBorder="1" applyAlignment="1" applyProtection="1">
      <alignment vertical="top"/>
      <protection hidden="1"/>
    </xf>
    <xf numFmtId="0" fontId="41" fillId="39" borderId="0" xfId="0" applyFont="1" applyFill="1" applyBorder="1" applyAlignment="1" applyProtection="1">
      <protection hidden="1"/>
    </xf>
    <xf numFmtId="0" fontId="44" fillId="39" borderId="0" xfId="0" applyFont="1" applyFill="1" applyBorder="1" applyAlignment="1" applyProtection="1">
      <alignment horizontal="center" vertical="center"/>
      <protection hidden="1"/>
    </xf>
    <xf numFmtId="0" fontId="94" fillId="39" borderId="0" xfId="0" applyFont="1" applyFill="1" applyBorder="1" applyAlignment="1" applyProtection="1">
      <alignment vertical="top"/>
      <protection hidden="1"/>
    </xf>
    <xf numFmtId="0" fontId="41" fillId="39" borderId="0" xfId="0" applyFont="1" applyFill="1" applyBorder="1" applyAlignment="1" applyProtection="1">
      <alignment vertical="center"/>
      <protection hidden="1"/>
    </xf>
    <xf numFmtId="0" fontId="41" fillId="39" borderId="0" xfId="0" applyFont="1" applyFill="1" applyBorder="1" applyAlignment="1" applyProtection="1">
      <alignment horizontal="right"/>
      <protection hidden="1"/>
    </xf>
    <xf numFmtId="0" fontId="19" fillId="39" borderId="44" xfId="0" applyFont="1" applyFill="1" applyBorder="1" applyAlignment="1" applyProtection="1">
      <alignment horizontal="left" vertical="center"/>
      <protection hidden="1"/>
    </xf>
    <xf numFmtId="0" fontId="19" fillId="39" borderId="44" xfId="0" applyFont="1" applyFill="1" applyBorder="1" applyAlignment="1" applyProtection="1">
      <alignment horizontal="center" vertical="center"/>
      <protection hidden="1"/>
    </xf>
    <xf numFmtId="0" fontId="19" fillId="39" borderId="44" xfId="0" applyFont="1" applyFill="1" applyBorder="1" applyAlignment="1" applyProtection="1">
      <alignment horizontal="right" vertical="center"/>
      <protection hidden="1"/>
    </xf>
    <xf numFmtId="0" fontId="19" fillId="39" borderId="44" xfId="0" applyFont="1" applyFill="1" applyBorder="1" applyAlignment="1" applyProtection="1">
      <alignment vertical="center"/>
      <protection hidden="1"/>
    </xf>
    <xf numFmtId="0" fontId="45" fillId="39" borderId="44" xfId="0" applyFont="1" applyFill="1" applyBorder="1" applyAlignment="1" applyProtection="1">
      <alignment vertical="center"/>
      <protection hidden="1"/>
    </xf>
    <xf numFmtId="0" fontId="42" fillId="39" borderId="44" xfId="0" applyFont="1" applyFill="1" applyBorder="1" applyAlignment="1" applyProtection="1">
      <alignment vertical="center"/>
      <protection hidden="1"/>
    </xf>
    <xf numFmtId="0" fontId="41" fillId="39" borderId="44" xfId="0" applyFont="1" applyFill="1" applyBorder="1" applyAlignment="1" applyProtection="1">
      <alignment vertical="center"/>
      <protection hidden="1"/>
    </xf>
    <xf numFmtId="0" fontId="39" fillId="39" borderId="45" xfId="0" applyFont="1" applyFill="1" applyBorder="1" applyAlignment="1" applyProtection="1">
      <alignment vertical="center"/>
      <protection hidden="1"/>
    </xf>
    <xf numFmtId="0" fontId="41" fillId="39" borderId="46" xfId="0" applyFont="1" applyFill="1" applyBorder="1" applyAlignment="1" applyProtection="1">
      <alignment vertical="center"/>
      <protection hidden="1"/>
    </xf>
    <xf numFmtId="0" fontId="19" fillId="39" borderId="0" xfId="0" applyFont="1" applyFill="1" applyBorder="1" applyAlignment="1" applyProtection="1">
      <alignment vertical="center"/>
      <protection hidden="1"/>
    </xf>
    <xf numFmtId="0" fontId="39" fillId="39" borderId="50" xfId="0" applyFont="1" applyFill="1" applyBorder="1" applyAlignment="1" applyProtection="1">
      <alignment vertical="center"/>
      <protection hidden="1"/>
    </xf>
    <xf numFmtId="0" fontId="41" fillId="39" borderId="51" xfId="0" applyFont="1" applyFill="1" applyBorder="1" applyAlignment="1" applyProtection="1">
      <alignment vertical="center"/>
      <protection hidden="1"/>
    </xf>
    <xf numFmtId="0" fontId="41" fillId="39" borderId="50" xfId="0" applyFont="1" applyFill="1" applyBorder="1" applyAlignment="1" applyProtection="1">
      <alignment vertical="center" shrinkToFit="1"/>
      <protection hidden="1"/>
    </xf>
    <xf numFmtId="0" fontId="19" fillId="39" borderId="26" xfId="0" applyFont="1" applyFill="1" applyBorder="1" applyAlignment="1" applyProtection="1">
      <alignment vertical="center"/>
      <protection hidden="1"/>
    </xf>
    <xf numFmtId="0" fontId="41" fillId="39" borderId="26" xfId="0" applyFont="1" applyFill="1" applyBorder="1" applyAlignment="1" applyProtection="1">
      <alignment vertical="center"/>
      <protection hidden="1"/>
    </xf>
    <xf numFmtId="0" fontId="41" fillId="39" borderId="52" xfId="0" applyFont="1" applyFill="1" applyBorder="1" applyAlignment="1" applyProtection="1">
      <alignment vertical="center"/>
      <protection hidden="1"/>
    </xf>
    <xf numFmtId="0" fontId="41" fillId="39" borderId="53" xfId="0" applyFont="1" applyFill="1" applyBorder="1" applyAlignment="1" applyProtection="1">
      <alignment vertical="center"/>
      <protection hidden="1"/>
    </xf>
    <xf numFmtId="0" fontId="5" fillId="39" borderId="0" xfId="0" applyFont="1" applyFill="1" applyProtection="1">
      <alignment vertical="center"/>
      <protection hidden="1"/>
    </xf>
    <xf numFmtId="187" fontId="41" fillId="39" borderId="0" xfId="0" applyNumberFormat="1" applyFont="1" applyFill="1" applyBorder="1" applyAlignment="1" applyProtection="1">
      <alignment vertical="center"/>
      <protection hidden="1"/>
    </xf>
    <xf numFmtId="186" fontId="19" fillId="39" borderId="0" xfId="0" applyNumberFormat="1" applyFont="1" applyFill="1" applyBorder="1" applyAlignment="1" applyProtection="1">
      <alignment horizontal="right" vertical="center" indent="2"/>
      <protection hidden="1"/>
    </xf>
    <xf numFmtId="186" fontId="41" fillId="39" borderId="0" xfId="0" applyNumberFormat="1" applyFont="1" applyFill="1" applyBorder="1" applyAlignment="1" applyProtection="1">
      <alignment horizontal="right" vertical="center" indent="2"/>
      <protection hidden="1"/>
    </xf>
    <xf numFmtId="0" fontId="45" fillId="39" borderId="26" xfId="0" applyFont="1" applyFill="1" applyBorder="1" applyAlignment="1" applyProtection="1">
      <alignment vertical="center"/>
      <protection hidden="1"/>
    </xf>
    <xf numFmtId="0" fontId="44" fillId="39" borderId="26" xfId="0" applyFont="1" applyFill="1" applyBorder="1" applyAlignment="1" applyProtection="1">
      <alignment horizontal="center" vertical="center"/>
      <protection hidden="1"/>
    </xf>
    <xf numFmtId="0" fontId="96" fillId="0" borderId="0" xfId="373" applyFont="1"/>
    <xf numFmtId="0" fontId="96" fillId="0" borderId="110" xfId="373" applyFont="1" applyFill="1" applyBorder="1" applyAlignment="1">
      <alignment horizontal="center" vertical="center"/>
    </xf>
    <xf numFmtId="0" fontId="96" fillId="0" borderId="111" xfId="373" applyFont="1" applyFill="1" applyBorder="1" applyAlignment="1">
      <alignment horizontal="center" vertical="center"/>
    </xf>
    <xf numFmtId="0" fontId="97" fillId="0" borderId="21" xfId="373" applyFont="1" applyFill="1" applyBorder="1" applyAlignment="1">
      <alignment horizontal="center" vertical="center"/>
    </xf>
    <xf numFmtId="0" fontId="97" fillId="0" borderId="15" xfId="373" applyFont="1" applyFill="1" applyBorder="1" applyAlignment="1">
      <alignment horizontal="center" vertical="center"/>
    </xf>
    <xf numFmtId="14" fontId="96" fillId="40" borderId="118" xfId="373" applyNumberFormat="1" applyFont="1" applyFill="1" applyBorder="1" applyAlignment="1">
      <alignment horizontal="center" vertical="center"/>
    </xf>
    <xf numFmtId="0" fontId="96" fillId="40" borderId="119" xfId="373" applyFont="1" applyFill="1" applyBorder="1" applyAlignment="1" applyProtection="1">
      <alignment horizontal="center" vertical="center" wrapText="1"/>
      <protection locked="0"/>
    </xf>
    <xf numFmtId="0" fontId="97" fillId="0" borderId="28" xfId="373" applyFont="1" applyFill="1" applyBorder="1" applyAlignment="1">
      <alignment horizontal="center" vertical="center"/>
    </xf>
    <xf numFmtId="0" fontId="97" fillId="0" borderId="116" xfId="373" applyFont="1" applyFill="1" applyBorder="1" applyAlignment="1">
      <alignment horizontal="center" vertical="center" shrinkToFit="1"/>
    </xf>
    <xf numFmtId="14" fontId="96" fillId="40" borderId="108" xfId="373" applyNumberFormat="1" applyFont="1" applyFill="1" applyBorder="1" applyAlignment="1">
      <alignment horizontal="center" vertical="center"/>
    </xf>
    <xf numFmtId="186" fontId="97" fillId="0" borderId="31" xfId="373" applyNumberFormat="1" applyFont="1" applyFill="1" applyBorder="1" applyAlignment="1">
      <alignment horizontal="center" vertical="center"/>
    </xf>
    <xf numFmtId="0" fontId="97" fillId="0" borderId="34" xfId="373" applyFont="1" applyFill="1" applyBorder="1" applyAlignment="1" applyProtection="1">
      <alignment horizontal="center" vertical="center"/>
      <protection locked="0"/>
    </xf>
    <xf numFmtId="14" fontId="96" fillId="40" borderId="115" xfId="373" applyNumberFormat="1" applyFont="1" applyFill="1" applyBorder="1" applyAlignment="1" applyProtection="1">
      <alignment horizontal="center" vertical="center"/>
      <protection locked="0"/>
    </xf>
    <xf numFmtId="14" fontId="96" fillId="40" borderId="114" xfId="373" applyNumberFormat="1" applyFont="1" applyFill="1" applyBorder="1" applyAlignment="1" applyProtection="1">
      <alignment horizontal="center" vertical="center"/>
      <protection locked="0"/>
    </xf>
    <xf numFmtId="0" fontId="96" fillId="0" borderId="85" xfId="373" applyFont="1" applyFill="1" applyBorder="1"/>
    <xf numFmtId="0" fontId="96" fillId="0" borderId="0" xfId="373" applyFont="1" applyFill="1" applyBorder="1" applyAlignment="1">
      <alignment horizontal="center" vertical="center"/>
    </xf>
    <xf numFmtId="0" fontId="96" fillId="0" borderId="115" xfId="373" applyFont="1" applyFill="1" applyBorder="1" applyAlignment="1">
      <alignment horizontal="center" vertical="center"/>
    </xf>
    <xf numFmtId="0" fontId="96" fillId="0" borderId="114" xfId="373" applyFont="1" applyFill="1" applyBorder="1" applyAlignment="1">
      <alignment horizontal="center" vertical="center"/>
    </xf>
    <xf numFmtId="14" fontId="96" fillId="40" borderId="117" xfId="373" applyNumberFormat="1" applyFont="1" applyFill="1" applyBorder="1" applyAlignment="1" applyProtection="1">
      <alignment horizontal="center" vertical="center"/>
      <protection locked="0"/>
    </xf>
    <xf numFmtId="191" fontId="96" fillId="0" borderId="31" xfId="373" applyNumberFormat="1" applyFont="1" applyFill="1" applyBorder="1" applyAlignment="1">
      <alignment horizontal="center" vertical="center"/>
    </xf>
    <xf numFmtId="0" fontId="96" fillId="0" borderId="113" xfId="373" applyFont="1" applyFill="1" applyBorder="1" applyAlignment="1">
      <alignment horizontal="justify" vertical="center"/>
    </xf>
    <xf numFmtId="41" fontId="96" fillId="40" borderId="31" xfId="369" applyFont="1" applyFill="1" applyBorder="1" applyAlignment="1" applyProtection="1">
      <alignment horizontal="center" vertical="center"/>
      <protection locked="0"/>
    </xf>
    <xf numFmtId="0" fontId="70" fillId="0" borderId="13" xfId="373" applyFont="1" applyBorder="1" applyAlignment="1">
      <alignment horizontal="center" vertical="center"/>
    </xf>
    <xf numFmtId="41" fontId="96" fillId="40" borderId="15" xfId="369" applyFont="1" applyFill="1" applyBorder="1" applyAlignment="1">
      <alignment horizontal="center" vertical="center"/>
    </xf>
    <xf numFmtId="41" fontId="96" fillId="40" borderId="31" xfId="369" applyFont="1" applyFill="1" applyBorder="1" applyAlignment="1">
      <alignment horizontal="center" vertical="center"/>
    </xf>
    <xf numFmtId="41" fontId="96" fillId="40" borderId="108" xfId="369" applyFont="1" applyFill="1" applyBorder="1" applyAlignment="1">
      <alignment horizontal="center" vertical="center"/>
    </xf>
    <xf numFmtId="41" fontId="96" fillId="0" borderId="31" xfId="369" applyFont="1" applyFill="1" applyBorder="1" applyAlignment="1">
      <alignment horizontal="center" vertical="center"/>
    </xf>
    <xf numFmtId="41" fontId="96" fillId="0" borderId="108" xfId="369" applyFont="1" applyFill="1" applyBorder="1" applyAlignment="1">
      <alignment horizontal="center" vertical="center"/>
    </xf>
    <xf numFmtId="41" fontId="96" fillId="0" borderId="21" xfId="369" applyFont="1" applyFill="1" applyBorder="1" applyAlignment="1">
      <alignment horizontal="left" vertical="center"/>
    </xf>
    <xf numFmtId="0" fontId="105" fillId="0" borderId="13" xfId="373" applyFont="1" applyBorder="1" applyAlignment="1">
      <alignment horizontal="justify" vertical="center"/>
    </xf>
    <xf numFmtId="41" fontId="96" fillId="0" borderId="21" xfId="369" applyFont="1" applyFill="1" applyBorder="1" applyAlignment="1" applyProtection="1">
      <alignment horizontal="left" vertical="center"/>
      <protection locked="0"/>
    </xf>
    <xf numFmtId="0" fontId="105" fillId="0" borderId="112" xfId="373" applyFont="1" applyBorder="1" applyAlignment="1">
      <alignment horizontal="justify" vertical="center"/>
    </xf>
    <xf numFmtId="41" fontId="96" fillId="0" borderId="110" xfId="369" applyFont="1" applyFill="1" applyBorder="1" applyAlignment="1">
      <alignment horizontal="center" vertical="center"/>
    </xf>
    <xf numFmtId="190" fontId="96" fillId="0" borderId="109" xfId="373" applyNumberFormat="1" applyFont="1" applyFill="1" applyBorder="1" applyAlignment="1">
      <alignment horizontal="center" vertical="center"/>
    </xf>
    <xf numFmtId="0" fontId="97" fillId="0" borderId="14" xfId="373" applyFont="1" applyFill="1" applyBorder="1" applyAlignment="1">
      <alignment horizontal="center" vertical="center"/>
    </xf>
    <xf numFmtId="0" fontId="96" fillId="0" borderId="22" xfId="373" applyFont="1" applyFill="1" applyBorder="1" applyAlignment="1">
      <alignment horizontal="center" vertical="center"/>
    </xf>
    <xf numFmtId="41" fontId="96" fillId="0" borderId="22" xfId="369" applyFont="1" applyFill="1" applyBorder="1" applyAlignment="1">
      <alignment horizontal="right" vertical="center"/>
    </xf>
    <xf numFmtId="0" fontId="96" fillId="0" borderId="22" xfId="373" applyFont="1" applyFill="1" applyBorder="1" applyAlignment="1">
      <alignment horizontal="left" vertical="center"/>
    </xf>
    <xf numFmtId="41" fontId="104" fillId="0" borderId="14" xfId="369" applyFont="1" applyFill="1" applyBorder="1" applyAlignment="1">
      <alignment horizontal="center" vertical="center"/>
    </xf>
    <xf numFmtId="41" fontId="104" fillId="0" borderId="16" xfId="369" applyFont="1" applyFill="1" applyBorder="1" applyAlignment="1">
      <alignment horizontal="center" vertical="center"/>
    </xf>
    <xf numFmtId="41" fontId="104" fillId="0" borderId="42" xfId="369" applyFont="1" applyFill="1" applyBorder="1" applyAlignment="1">
      <alignment horizontal="center" vertical="center"/>
    </xf>
    <xf numFmtId="0" fontId="97" fillId="0" borderId="131" xfId="373" applyFont="1" applyFill="1" applyBorder="1" applyAlignment="1">
      <alignment horizontal="center" vertical="center"/>
    </xf>
    <xf numFmtId="0" fontId="97" fillId="0" borderId="21" xfId="373" applyFont="1" applyFill="1" applyBorder="1" applyAlignment="1">
      <alignment horizontal="center" vertical="center"/>
    </xf>
    <xf numFmtId="0" fontId="97" fillId="0" borderId="129" xfId="373" applyFont="1" applyFill="1" applyBorder="1" applyAlignment="1">
      <alignment horizontal="center" vertical="center" wrapText="1"/>
    </xf>
    <xf numFmtId="0" fontId="97" fillId="0" borderId="19" xfId="373" applyFont="1" applyFill="1" applyBorder="1" applyAlignment="1">
      <alignment horizontal="center" vertical="center"/>
    </xf>
    <xf numFmtId="0" fontId="97" fillId="0" borderId="18" xfId="373" applyFont="1" applyFill="1" applyBorder="1" applyAlignment="1">
      <alignment horizontal="center" vertical="center"/>
    </xf>
    <xf numFmtId="0" fontId="97" fillId="0" borderId="126" xfId="373" applyFont="1" applyFill="1" applyBorder="1" applyAlignment="1">
      <alignment horizontal="center" vertical="center"/>
    </xf>
    <xf numFmtId="184" fontId="107" fillId="0" borderId="18" xfId="373" applyNumberFormat="1" applyFont="1" applyFill="1" applyBorder="1" applyAlignment="1">
      <alignment horizontal="right" vertical="center"/>
    </xf>
    <xf numFmtId="184" fontId="107" fillId="0" borderId="126" xfId="373" applyNumberFormat="1" applyFont="1" applyFill="1" applyBorder="1" applyAlignment="1">
      <alignment horizontal="right" vertical="center"/>
    </xf>
    <xf numFmtId="184" fontId="107" fillId="0" borderId="43" xfId="373" applyNumberFormat="1" applyFont="1" applyFill="1" applyBorder="1" applyAlignment="1">
      <alignment horizontal="right" vertical="center"/>
    </xf>
    <xf numFmtId="184" fontId="106" fillId="40" borderId="18" xfId="373" applyNumberFormat="1" applyFont="1" applyFill="1" applyBorder="1" applyAlignment="1">
      <alignment horizontal="right" vertical="center"/>
    </xf>
    <xf numFmtId="184" fontId="106" fillId="40" borderId="126" xfId="373" applyNumberFormat="1" applyFont="1" applyFill="1" applyBorder="1" applyAlignment="1">
      <alignment horizontal="right" vertical="center"/>
    </xf>
    <xf numFmtId="184" fontId="106" fillId="40" borderId="19" xfId="373" applyNumberFormat="1" applyFont="1" applyFill="1" applyBorder="1" applyAlignment="1">
      <alignment horizontal="right" vertical="center"/>
    </xf>
    <xf numFmtId="189" fontId="96" fillId="0" borderId="20" xfId="369" applyNumberFormat="1" applyFont="1" applyFill="1" applyBorder="1" applyAlignment="1">
      <alignment horizontal="right" vertical="center"/>
    </xf>
    <xf numFmtId="189" fontId="96" fillId="0" borderId="22" xfId="369" applyNumberFormat="1" applyFont="1" applyFill="1" applyBorder="1" applyAlignment="1">
      <alignment horizontal="right" vertical="center"/>
    </xf>
    <xf numFmtId="41" fontId="97" fillId="0" borderId="120" xfId="369" applyFont="1" applyFill="1" applyBorder="1" applyAlignment="1">
      <alignment horizontal="center" vertical="center"/>
    </xf>
    <xf numFmtId="0" fontId="97" fillId="0" borderId="121" xfId="373" applyFont="1" applyBorder="1" applyAlignment="1">
      <alignment horizontal="center" vertical="center"/>
    </xf>
    <xf numFmtId="0" fontId="97" fillId="0" borderId="122" xfId="373" applyFont="1" applyBorder="1" applyAlignment="1">
      <alignment horizontal="center" vertical="center"/>
    </xf>
    <xf numFmtId="41" fontId="96" fillId="0" borderId="14" xfId="369" applyFont="1" applyFill="1" applyBorder="1" applyAlignment="1">
      <alignment horizontal="center" vertical="center"/>
    </xf>
    <xf numFmtId="41" fontId="96" fillId="0" borderId="15" xfId="369" applyFont="1" applyFill="1" applyBorder="1" applyAlignment="1">
      <alignment horizontal="center" vertical="center"/>
    </xf>
    <xf numFmtId="189" fontId="104" fillId="0" borderId="111" xfId="369" applyNumberFormat="1" applyFont="1" applyFill="1" applyBorder="1" applyAlignment="1">
      <alignment horizontal="center" vertical="center"/>
    </xf>
    <xf numFmtId="189" fontId="104" fillId="0" borderId="110" xfId="369" applyNumberFormat="1" applyFont="1" applyFill="1" applyBorder="1" applyAlignment="1">
      <alignment horizontal="center" vertical="center"/>
    </xf>
    <xf numFmtId="189" fontId="104" fillId="0" borderId="123" xfId="369" applyNumberFormat="1" applyFont="1" applyFill="1" applyBorder="1" applyAlignment="1">
      <alignment horizontal="center" vertical="center"/>
    </xf>
    <xf numFmtId="189" fontId="104" fillId="0" borderId="14" xfId="369" applyNumberFormat="1" applyFont="1" applyFill="1" applyBorder="1" applyAlignment="1">
      <alignment horizontal="right" vertical="center" indent="1"/>
    </xf>
    <xf numFmtId="189" fontId="104" fillId="0" borderId="16" xfId="369" applyNumberFormat="1" applyFont="1" applyFill="1" applyBorder="1" applyAlignment="1">
      <alignment horizontal="right" vertical="center" indent="1"/>
    </xf>
    <xf numFmtId="189" fontId="104" fillId="0" borderId="42" xfId="369" applyNumberFormat="1" applyFont="1" applyFill="1" applyBorder="1" applyAlignment="1">
      <alignment horizontal="right" vertical="center" indent="1"/>
    </xf>
    <xf numFmtId="41" fontId="96" fillId="40" borderId="14" xfId="369" applyFont="1" applyFill="1" applyBorder="1" applyAlignment="1">
      <alignment horizontal="center" vertical="center"/>
    </xf>
    <xf numFmtId="0" fontId="105" fillId="40" borderId="15" xfId="373" applyFont="1" applyFill="1" applyBorder="1" applyAlignment="1">
      <alignment horizontal="center" vertical="center"/>
    </xf>
    <xf numFmtId="189" fontId="104" fillId="0" borderId="16" xfId="369" applyNumberFormat="1" applyFont="1" applyFill="1" applyBorder="1" applyAlignment="1">
      <alignment horizontal="right" vertical="center"/>
    </xf>
    <xf numFmtId="189" fontId="104" fillId="0" borderId="42" xfId="369" applyNumberFormat="1" applyFont="1" applyFill="1" applyBorder="1" applyAlignment="1">
      <alignment horizontal="right" vertical="center"/>
    </xf>
    <xf numFmtId="0" fontId="96" fillId="0" borderId="14" xfId="373" applyFont="1" applyFill="1" applyBorder="1" applyAlignment="1">
      <alignment horizontal="right" vertical="center"/>
    </xf>
    <xf numFmtId="0" fontId="96" fillId="0" borderId="16" xfId="373" applyFont="1" applyFill="1" applyBorder="1" applyAlignment="1">
      <alignment horizontal="right" vertical="center"/>
    </xf>
    <xf numFmtId="0" fontId="96" fillId="0" borderId="15" xfId="373" applyFont="1" applyFill="1" applyBorder="1" applyAlignment="1">
      <alignment horizontal="right" vertical="center"/>
    </xf>
    <xf numFmtId="0" fontId="97" fillId="0" borderId="120" xfId="373" applyFont="1" applyFill="1" applyBorder="1" applyAlignment="1">
      <alignment horizontal="center" vertical="center"/>
    </xf>
    <xf numFmtId="0" fontId="97" fillId="0" borderId="121" xfId="373" applyFont="1" applyFill="1" applyBorder="1" applyAlignment="1">
      <alignment horizontal="center" vertical="center"/>
    </xf>
    <xf numFmtId="0" fontId="97" fillId="0" borderId="132" xfId="373" applyFont="1" applyFill="1" applyBorder="1" applyAlignment="1">
      <alignment horizontal="center" vertical="center"/>
    </xf>
    <xf numFmtId="0" fontId="97" fillId="0" borderId="127" xfId="373" applyFont="1" applyFill="1" applyBorder="1" applyAlignment="1">
      <alignment horizontal="center" vertical="center"/>
    </xf>
    <xf numFmtId="0" fontId="97" fillId="0" borderId="15" xfId="373" applyFont="1" applyFill="1" applyBorder="1" applyAlignment="1">
      <alignment horizontal="center" vertical="center"/>
    </xf>
    <xf numFmtId="41" fontId="96" fillId="40" borderId="15" xfId="369" applyFont="1" applyFill="1" applyBorder="1" applyAlignment="1">
      <alignment horizontal="center" vertical="center"/>
    </xf>
    <xf numFmtId="0" fontId="97" fillId="0" borderId="133" xfId="373" applyFont="1" applyFill="1" applyBorder="1" applyAlignment="1">
      <alignment horizontal="center" vertical="center"/>
    </xf>
    <xf numFmtId="0" fontId="97" fillId="0" borderId="109" xfId="373" applyFont="1" applyFill="1" applyBorder="1" applyAlignment="1">
      <alignment horizontal="center" vertical="center"/>
    </xf>
    <xf numFmtId="41" fontId="96" fillId="40" borderId="18" xfId="369" applyFont="1" applyFill="1" applyBorder="1" applyAlignment="1" applyProtection="1">
      <alignment horizontal="center" vertical="center"/>
      <protection locked="0"/>
    </xf>
    <xf numFmtId="41" fontId="96" fillId="40" borderId="126" xfId="369" applyFont="1" applyFill="1" applyBorder="1" applyAlignment="1" applyProtection="1">
      <alignment horizontal="center" vertical="center"/>
      <protection locked="0"/>
    </xf>
    <xf numFmtId="41" fontId="96" fillId="40" borderId="16" xfId="369" applyFont="1" applyFill="1" applyBorder="1" applyAlignment="1">
      <alignment horizontal="center" vertical="center"/>
    </xf>
    <xf numFmtId="0" fontId="97" fillId="0" borderId="87" xfId="373" applyFont="1" applyFill="1" applyBorder="1" applyAlignment="1">
      <alignment horizontal="center" vertical="center"/>
    </xf>
    <xf numFmtId="0" fontId="97" fillId="0" borderId="73" xfId="373" applyFont="1" applyFill="1" applyBorder="1" applyAlignment="1">
      <alignment horizontal="center" vertical="center"/>
    </xf>
    <xf numFmtId="0" fontId="97" fillId="0" borderId="128" xfId="373" applyFont="1" applyFill="1" applyBorder="1" applyAlignment="1">
      <alignment horizontal="center" vertical="center"/>
    </xf>
    <xf numFmtId="191" fontId="96" fillId="0" borderId="14" xfId="373" applyNumberFormat="1" applyFont="1" applyFill="1" applyBorder="1" applyAlignment="1">
      <alignment horizontal="center" vertical="center"/>
    </xf>
    <xf numFmtId="191" fontId="96" fillId="0" borderId="15" xfId="373" applyNumberFormat="1" applyFont="1" applyFill="1" applyBorder="1" applyAlignment="1">
      <alignment horizontal="center" vertical="center"/>
    </xf>
    <xf numFmtId="186" fontId="97" fillId="0" borderId="14" xfId="373" applyNumberFormat="1" applyFont="1" applyFill="1" applyBorder="1" applyAlignment="1" applyProtection="1">
      <alignment horizontal="center" vertical="center"/>
      <protection locked="0"/>
    </xf>
    <xf numFmtId="186" fontId="97" fillId="0" borderId="15" xfId="373" applyNumberFormat="1" applyFont="1" applyFill="1" applyBorder="1" applyAlignment="1" applyProtection="1">
      <alignment horizontal="center" vertical="center"/>
      <protection locked="0"/>
    </xf>
    <xf numFmtId="14" fontId="96" fillId="40" borderId="14" xfId="373" applyNumberFormat="1" applyFont="1" applyFill="1" applyBorder="1" applyAlignment="1" applyProtection="1">
      <alignment horizontal="center" vertical="center"/>
      <protection locked="0"/>
    </xf>
    <xf numFmtId="14" fontId="96" fillId="40" borderId="16" xfId="373" applyNumberFormat="1" applyFont="1" applyFill="1" applyBorder="1" applyAlignment="1" applyProtection="1">
      <alignment horizontal="center" vertical="center"/>
      <protection locked="0"/>
    </xf>
    <xf numFmtId="0" fontId="96" fillId="0" borderId="114" xfId="373" applyFont="1" applyFill="1" applyBorder="1" applyAlignment="1">
      <alignment horizontal="center" vertical="center"/>
    </xf>
    <xf numFmtId="0" fontId="96" fillId="0" borderId="124" xfId="373" applyFont="1" applyFill="1" applyBorder="1" applyAlignment="1">
      <alignment horizontal="center" vertical="center"/>
    </xf>
    <xf numFmtId="14" fontId="96" fillId="40" borderId="114" xfId="373" applyNumberFormat="1" applyFont="1" applyFill="1" applyBorder="1" applyAlignment="1" applyProtection="1">
      <alignment horizontal="center" vertical="center"/>
      <protection locked="0"/>
    </xf>
    <xf numFmtId="14" fontId="96" fillId="40" borderId="124" xfId="373" applyNumberFormat="1" applyFont="1" applyFill="1" applyBorder="1" applyAlignment="1" applyProtection="1">
      <alignment horizontal="center" vertical="center"/>
      <protection locked="0"/>
    </xf>
    <xf numFmtId="0" fontId="97" fillId="0" borderId="129" xfId="373" applyFont="1" applyFill="1" applyBorder="1" applyAlignment="1">
      <alignment horizontal="center" vertical="center"/>
    </xf>
    <xf numFmtId="191" fontId="104" fillId="0" borderId="14" xfId="373" applyNumberFormat="1" applyFont="1" applyFill="1" applyBorder="1" applyAlignment="1">
      <alignment horizontal="center" vertical="center"/>
    </xf>
    <xf numFmtId="191" fontId="104" fillId="0" borderId="16" xfId="373" applyNumberFormat="1" applyFont="1" applyFill="1" applyBorder="1" applyAlignment="1">
      <alignment horizontal="center" vertical="center"/>
    </xf>
    <xf numFmtId="191" fontId="104" fillId="0" borderId="42" xfId="373" applyNumberFormat="1" applyFont="1" applyFill="1" applyBorder="1" applyAlignment="1">
      <alignment horizontal="center" vertical="center"/>
    </xf>
    <xf numFmtId="14" fontId="96" fillId="40" borderId="118" xfId="373" applyNumberFormat="1" applyFont="1" applyFill="1" applyBorder="1" applyAlignment="1" applyProtection="1">
      <alignment horizontal="center" vertical="center"/>
      <protection locked="0"/>
    </xf>
    <xf numFmtId="14" fontId="96" fillId="40" borderId="130" xfId="373" applyNumberFormat="1" applyFont="1" applyFill="1" applyBorder="1" applyAlignment="1" applyProtection="1">
      <alignment horizontal="center" vertical="center"/>
      <protection locked="0"/>
    </xf>
    <xf numFmtId="41" fontId="96" fillId="40" borderId="31" xfId="369" applyFont="1" applyFill="1" applyBorder="1" applyAlignment="1" applyProtection="1">
      <alignment horizontal="center" vertical="center"/>
      <protection locked="0"/>
    </xf>
    <xf numFmtId="192" fontId="96" fillId="40" borderId="102" xfId="373" applyNumberFormat="1" applyFont="1" applyFill="1" applyBorder="1" applyAlignment="1" applyProtection="1">
      <alignment horizontal="center" vertical="center"/>
      <protection locked="0"/>
    </xf>
    <xf numFmtId="192" fontId="96" fillId="40" borderId="103" xfId="373" applyNumberFormat="1" applyFont="1" applyFill="1" applyBorder="1" applyAlignment="1" applyProtection="1">
      <alignment horizontal="center" vertical="center"/>
      <protection locked="0"/>
    </xf>
    <xf numFmtId="41" fontId="96" fillId="40" borderId="14" xfId="369" applyFont="1" applyFill="1" applyBorder="1" applyAlignment="1" applyProtection="1">
      <alignment horizontal="center" vertical="center"/>
      <protection locked="0"/>
    </xf>
    <xf numFmtId="41" fontId="96" fillId="40" borderId="15" xfId="369" applyFont="1" applyFill="1" applyBorder="1" applyAlignment="1" applyProtection="1">
      <alignment horizontal="center" vertical="center"/>
      <protection locked="0"/>
    </xf>
    <xf numFmtId="191" fontId="96" fillId="0" borderId="31" xfId="373" applyNumberFormat="1" applyFont="1" applyFill="1" applyBorder="1" applyAlignment="1">
      <alignment horizontal="center" vertical="center"/>
    </xf>
    <xf numFmtId="0" fontId="98" fillId="0" borderId="0" xfId="373" applyFont="1" applyAlignment="1">
      <alignment horizontal="center" vertical="center"/>
    </xf>
    <xf numFmtId="0" fontId="96" fillId="40" borderId="28" xfId="373" applyFont="1" applyFill="1" applyBorder="1" applyAlignment="1" applyProtection="1">
      <alignment horizontal="center" vertical="center"/>
      <protection locked="0"/>
    </xf>
    <xf numFmtId="0" fontId="96" fillId="40" borderId="134" xfId="373" applyFont="1" applyFill="1" applyBorder="1" applyAlignment="1" applyProtection="1">
      <alignment horizontal="center" vertical="center" shrinkToFit="1"/>
      <protection locked="0"/>
    </xf>
    <xf numFmtId="0" fontId="96" fillId="40" borderId="11" xfId="373" applyFont="1" applyFill="1" applyBorder="1" applyAlignment="1" applyProtection="1">
      <alignment horizontal="center" vertical="center" shrinkToFit="1"/>
      <protection locked="0"/>
    </xf>
    <xf numFmtId="0" fontId="96" fillId="0" borderId="118" xfId="373" applyFont="1" applyFill="1" applyBorder="1" applyAlignment="1">
      <alignment horizontal="center" vertical="center"/>
    </xf>
    <xf numFmtId="0" fontId="96" fillId="0" borderId="44" xfId="373" applyFont="1" applyFill="1" applyBorder="1" applyAlignment="1">
      <alignment horizontal="center" vertical="center"/>
    </xf>
    <xf numFmtId="0" fontId="96" fillId="0" borderId="76" xfId="373" applyFont="1" applyFill="1" applyBorder="1" applyAlignment="1">
      <alignment horizontal="center" vertical="center"/>
    </xf>
    <xf numFmtId="0" fontId="96" fillId="0" borderId="0" xfId="373" applyFont="1" applyFill="1" applyBorder="1" applyAlignment="1">
      <alignment horizontal="center" vertical="center"/>
    </xf>
    <xf numFmtId="0" fontId="96" fillId="0" borderId="86" xfId="373" applyFont="1" applyFill="1" applyBorder="1" applyAlignment="1">
      <alignment horizontal="center" vertical="center"/>
    </xf>
    <xf numFmtId="0" fontId="96" fillId="0" borderId="102" xfId="373" applyFont="1" applyFill="1" applyBorder="1" applyAlignment="1">
      <alignment horizontal="center" vertical="center"/>
    </xf>
    <xf numFmtId="0" fontId="96" fillId="0" borderId="103" xfId="373" applyFont="1" applyFill="1" applyBorder="1" applyAlignment="1">
      <alignment horizontal="center" vertical="center"/>
    </xf>
    <xf numFmtId="0" fontId="96" fillId="0" borderId="104" xfId="373" applyFont="1" applyFill="1" applyBorder="1" applyAlignment="1">
      <alignment horizontal="center" vertical="center"/>
    </xf>
    <xf numFmtId="0" fontId="96" fillId="40" borderId="18" xfId="373" applyFont="1" applyFill="1" applyBorder="1" applyAlignment="1" applyProtection="1">
      <alignment horizontal="center" vertical="center"/>
      <protection locked="0"/>
    </xf>
    <xf numFmtId="0" fontId="96" fillId="40" borderId="43" xfId="373" applyFont="1" applyFill="1" applyBorder="1" applyAlignment="1" applyProtection="1">
      <alignment horizontal="center" vertical="center"/>
      <protection locked="0"/>
    </xf>
    <xf numFmtId="190" fontId="96" fillId="0" borderId="14" xfId="373" applyNumberFormat="1" applyFont="1" applyFill="1" applyBorder="1" applyAlignment="1">
      <alignment horizontal="center" vertical="center"/>
    </xf>
    <xf numFmtId="190" fontId="96" fillId="0" borderId="42" xfId="373" applyNumberFormat="1" applyFont="1" applyFill="1" applyBorder="1" applyAlignment="1">
      <alignment horizontal="center" vertical="center"/>
    </xf>
    <xf numFmtId="0" fontId="97" fillId="0" borderId="125" xfId="373" applyFont="1" applyFill="1" applyBorder="1" applyAlignment="1">
      <alignment horizontal="center" vertical="center"/>
    </xf>
    <xf numFmtId="0" fontId="97" fillId="0" borderId="103" xfId="373" applyFont="1" applyFill="1" applyBorder="1" applyAlignment="1">
      <alignment horizontal="center" vertical="center"/>
    </xf>
    <xf numFmtId="0" fontId="96" fillId="40" borderId="126" xfId="373" applyFont="1" applyFill="1" applyBorder="1" applyAlignment="1" applyProtection="1">
      <alignment horizontal="center" vertical="center"/>
      <protection locked="0"/>
    </xf>
    <xf numFmtId="0" fontId="96" fillId="40" borderId="19" xfId="373" applyFont="1" applyFill="1" applyBorder="1" applyAlignment="1" applyProtection="1">
      <alignment horizontal="center" vertical="center"/>
      <protection locked="0"/>
    </xf>
    <xf numFmtId="0" fontId="97" fillId="0" borderId="16" xfId="373" applyFont="1" applyFill="1" applyBorder="1" applyAlignment="1">
      <alignment horizontal="center" vertical="center"/>
    </xf>
    <xf numFmtId="0" fontId="97" fillId="0" borderId="27" xfId="373" applyFont="1" applyFill="1" applyBorder="1" applyAlignment="1">
      <alignment horizontal="center" vertical="center"/>
    </xf>
    <xf numFmtId="0" fontId="97" fillId="0" borderId="28" xfId="373" applyFont="1" applyFill="1" applyBorder="1" applyAlignment="1">
      <alignment horizontal="center" vertical="center"/>
    </xf>
    <xf numFmtId="0" fontId="97" fillId="0" borderId="75" xfId="373" applyFont="1" applyFill="1" applyBorder="1" applyAlignment="1">
      <alignment horizontal="center" vertical="center"/>
    </xf>
    <xf numFmtId="0" fontId="97" fillId="0" borderId="130" xfId="373" applyFont="1" applyFill="1" applyBorder="1" applyAlignment="1">
      <alignment horizontal="center" vertical="center"/>
    </xf>
    <xf numFmtId="178" fontId="10" fillId="35" borderId="18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19" xfId="2" applyNumberFormat="1" applyFont="1" applyFill="1" applyBorder="1" applyAlignment="1" applyProtection="1">
      <alignment horizontal="center" vertical="center" shrinkToFit="1"/>
      <protection locked="0" hidden="1"/>
    </xf>
    <xf numFmtId="178" fontId="78" fillId="36" borderId="18" xfId="2" applyNumberFormat="1" applyFont="1" applyFill="1" applyBorder="1" applyAlignment="1" applyProtection="1">
      <alignment horizontal="center" vertical="center" shrinkToFit="1"/>
      <protection hidden="1"/>
    </xf>
    <xf numFmtId="178" fontId="78" fillId="36" borderId="43" xfId="2" applyNumberFormat="1" applyFont="1" applyFill="1" applyBorder="1" applyAlignment="1" applyProtection="1">
      <alignment horizontal="center" vertical="center" shrinkToFit="1"/>
      <protection hidden="1"/>
    </xf>
    <xf numFmtId="179" fontId="10" fillId="35" borderId="31" xfId="2" applyNumberFormat="1" applyFont="1" applyFill="1" applyBorder="1" applyAlignment="1" applyProtection="1">
      <alignment horizontal="center" vertical="center" shrinkToFit="1"/>
      <protection locked="0" hidden="1"/>
    </xf>
    <xf numFmtId="179" fontId="10" fillId="35" borderId="32" xfId="2" applyNumberFormat="1" applyFont="1" applyFill="1" applyBorder="1" applyAlignment="1" applyProtection="1">
      <alignment horizontal="center" vertical="center" shrinkToFit="1"/>
      <protection locked="0" hidden="1"/>
    </xf>
    <xf numFmtId="0" fontId="9" fillId="33" borderId="31" xfId="2" applyFont="1" applyFill="1" applyBorder="1" applyAlignment="1" applyProtection="1">
      <alignment horizontal="center" vertical="center" shrinkToFit="1"/>
      <protection hidden="1"/>
    </xf>
    <xf numFmtId="177" fontId="10" fillId="35" borderId="31" xfId="2" applyNumberFormat="1" applyFont="1" applyFill="1" applyBorder="1" applyAlignment="1" applyProtection="1">
      <alignment horizontal="center" vertical="center" shrinkToFit="1"/>
      <protection locked="0" hidden="1"/>
    </xf>
    <xf numFmtId="177" fontId="10" fillId="35" borderId="32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31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32" xfId="2" applyNumberFormat="1" applyFont="1" applyFill="1" applyBorder="1" applyAlignment="1" applyProtection="1">
      <alignment horizontal="center" vertical="center" shrinkToFit="1"/>
      <protection locked="0" hidden="1"/>
    </xf>
    <xf numFmtId="179" fontId="10" fillId="35" borderId="14" xfId="2" applyNumberFormat="1" applyFont="1" applyFill="1" applyBorder="1" applyAlignment="1" applyProtection="1">
      <alignment horizontal="center" vertical="center" shrinkToFit="1"/>
      <protection locked="0" hidden="1"/>
    </xf>
    <xf numFmtId="179" fontId="10" fillId="35" borderId="16" xfId="2" applyNumberFormat="1" applyFont="1" applyFill="1" applyBorder="1" applyAlignment="1" applyProtection="1">
      <alignment horizontal="center" vertical="center" shrinkToFit="1"/>
      <protection locked="0" hidden="1"/>
    </xf>
    <xf numFmtId="179" fontId="10" fillId="35" borderId="42" xfId="2" applyNumberFormat="1" applyFont="1" applyFill="1" applyBorder="1" applyAlignment="1" applyProtection="1">
      <alignment horizontal="center" vertical="center" shrinkToFit="1"/>
      <protection locked="0" hidden="1"/>
    </xf>
    <xf numFmtId="178" fontId="9" fillId="33" borderId="14" xfId="2" applyNumberFormat="1" applyFont="1" applyFill="1" applyBorder="1" applyAlignment="1" applyProtection="1">
      <alignment horizontal="center" vertical="center" shrinkToFit="1"/>
      <protection hidden="1"/>
    </xf>
    <xf numFmtId="178" fontId="9" fillId="33" borderId="15" xfId="2" applyNumberFormat="1" applyFont="1" applyFill="1" applyBorder="1" applyAlignment="1" applyProtection="1">
      <alignment horizontal="center" vertical="center" shrinkToFit="1"/>
      <protection hidden="1"/>
    </xf>
    <xf numFmtId="0" fontId="9" fillId="33" borderId="20" xfId="2" applyFont="1" applyFill="1" applyBorder="1" applyAlignment="1" applyProtection="1">
      <alignment horizontal="center" vertical="center" shrinkToFit="1"/>
      <protection hidden="1"/>
    </xf>
    <xf numFmtId="0" fontId="9" fillId="33" borderId="21" xfId="2" applyFont="1" applyFill="1" applyBorder="1" applyAlignment="1" applyProtection="1">
      <alignment horizontal="center" vertical="center" shrinkToFit="1"/>
      <protection hidden="1"/>
    </xf>
    <xf numFmtId="0" fontId="9" fillId="33" borderId="24" xfId="2" applyFont="1" applyFill="1" applyBorder="1" applyAlignment="1" applyProtection="1">
      <alignment horizontal="center" vertical="center" shrinkToFit="1"/>
      <protection hidden="1"/>
    </xf>
    <xf numFmtId="0" fontId="9" fillId="33" borderId="25" xfId="2" applyFont="1" applyFill="1" applyBorder="1" applyAlignment="1" applyProtection="1">
      <alignment horizontal="center" vertical="center" shrinkToFit="1"/>
      <protection hidden="1"/>
    </xf>
    <xf numFmtId="178" fontId="10" fillId="35" borderId="20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22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80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24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26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78" xfId="2" applyNumberFormat="1" applyFont="1" applyFill="1" applyBorder="1" applyAlignment="1" applyProtection="1">
      <alignment horizontal="center" vertical="center" shrinkToFit="1"/>
      <protection locked="0" hidden="1"/>
    </xf>
    <xf numFmtId="0" fontId="91" fillId="33" borderId="0" xfId="6" applyFont="1" applyFill="1" applyBorder="1" applyAlignment="1" applyProtection="1">
      <alignment horizontal="left" vertical="center" wrapText="1"/>
      <protection hidden="1"/>
    </xf>
    <xf numFmtId="177" fontId="10" fillId="34" borderId="28" xfId="2" applyNumberFormat="1" applyFont="1" applyFill="1" applyBorder="1" applyAlignment="1" applyProtection="1">
      <alignment horizontal="center" vertical="center" shrinkToFit="1"/>
      <protection hidden="1"/>
    </xf>
    <xf numFmtId="177" fontId="10" fillId="34" borderId="29" xfId="2" applyNumberFormat="1" applyFont="1" applyFill="1" applyBorder="1" applyAlignment="1" applyProtection="1">
      <alignment horizontal="center" vertical="center" shrinkToFit="1"/>
      <protection hidden="1"/>
    </xf>
    <xf numFmtId="0" fontId="9" fillId="33" borderId="10" xfId="2" applyFont="1" applyFill="1" applyBorder="1" applyAlignment="1" applyProtection="1">
      <alignment horizontal="center" vertical="center"/>
      <protection hidden="1"/>
    </xf>
    <xf numFmtId="0" fontId="9" fillId="33" borderId="13" xfId="2" applyFont="1" applyFill="1" applyBorder="1" applyAlignment="1" applyProtection="1">
      <alignment horizontal="center" vertical="center"/>
      <protection hidden="1"/>
    </xf>
    <xf numFmtId="0" fontId="9" fillId="33" borderId="17" xfId="2" applyFont="1" applyFill="1" applyBorder="1" applyAlignment="1" applyProtection="1">
      <alignment horizontal="center" vertical="center"/>
      <protection hidden="1"/>
    </xf>
    <xf numFmtId="0" fontId="9" fillId="33" borderId="18" xfId="2" applyFont="1" applyFill="1" applyBorder="1" applyAlignment="1" applyProtection="1">
      <alignment horizontal="center" vertical="center" shrinkToFit="1"/>
      <protection hidden="1"/>
    </xf>
    <xf numFmtId="0" fontId="9" fillId="33" borderId="19" xfId="2" applyFont="1" applyFill="1" applyBorder="1" applyAlignment="1" applyProtection="1">
      <alignment horizontal="center" vertical="center" shrinkToFit="1"/>
      <protection hidden="1"/>
    </xf>
    <xf numFmtId="0" fontId="8" fillId="33" borderId="75" xfId="2" applyFont="1" applyFill="1" applyBorder="1" applyAlignment="1" applyProtection="1">
      <alignment horizontal="center" vertical="center" wrapText="1"/>
      <protection hidden="1"/>
    </xf>
    <xf numFmtId="0" fontId="8" fillId="33" borderId="85" xfId="2" applyFont="1" applyFill="1" applyBorder="1" applyAlignment="1" applyProtection="1">
      <alignment horizontal="center" vertical="center" wrapText="1"/>
      <protection hidden="1"/>
    </xf>
    <xf numFmtId="0" fontId="8" fillId="33" borderId="12" xfId="2" applyFont="1" applyFill="1" applyBorder="1" applyAlignment="1" applyProtection="1">
      <alignment horizontal="center" vertical="center" wrapText="1"/>
      <protection hidden="1"/>
    </xf>
    <xf numFmtId="0" fontId="8" fillId="33" borderId="23" xfId="2" applyFont="1" applyFill="1" applyBorder="1" applyAlignment="1" applyProtection="1">
      <alignment horizontal="center" vertical="center" wrapText="1"/>
      <protection hidden="1"/>
    </xf>
    <xf numFmtId="0" fontId="9" fillId="33" borderId="28" xfId="2" applyFont="1" applyFill="1" applyBorder="1" applyAlignment="1" applyProtection="1">
      <alignment horizontal="center" vertical="center" shrinkToFit="1"/>
      <protection hidden="1"/>
    </xf>
    <xf numFmtId="0" fontId="9" fillId="33" borderId="102" xfId="2" applyFont="1" applyFill="1" applyBorder="1" applyAlignment="1" applyProtection="1">
      <alignment horizontal="center" vertical="center" shrinkToFit="1"/>
      <protection hidden="1"/>
    </xf>
    <xf numFmtId="0" fontId="9" fillId="33" borderId="41" xfId="2" applyFont="1" applyFill="1" applyBorder="1" applyAlignment="1" applyProtection="1">
      <alignment horizontal="center" vertical="center" shrinkToFit="1"/>
      <protection hidden="1"/>
    </xf>
    <xf numFmtId="178" fontId="10" fillId="35" borderId="102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103" xfId="2" applyNumberFormat="1" applyFont="1" applyFill="1" applyBorder="1" applyAlignment="1" applyProtection="1">
      <alignment horizontal="center" vertical="center" shrinkToFit="1"/>
      <protection locked="0" hidden="1"/>
    </xf>
    <xf numFmtId="178" fontId="10" fillId="35" borderId="104" xfId="2" applyNumberFormat="1" applyFont="1" applyFill="1" applyBorder="1" applyAlignment="1" applyProtection="1">
      <alignment horizontal="center" vertical="center" shrinkToFit="1"/>
      <protection locked="0" hidden="1"/>
    </xf>
    <xf numFmtId="181" fontId="41" fillId="0" borderId="67" xfId="0" applyNumberFormat="1" applyFont="1" applyFill="1" applyBorder="1" applyAlignment="1" applyProtection="1">
      <alignment horizontal="center" vertical="center"/>
      <protection hidden="1"/>
    </xf>
    <xf numFmtId="41" fontId="41" fillId="37" borderId="60" xfId="0" applyNumberFormat="1" applyFont="1" applyFill="1" applyBorder="1" applyAlignment="1" applyProtection="1">
      <alignment horizontal="center" vertical="center" shrinkToFit="1"/>
      <protection hidden="1"/>
    </xf>
    <xf numFmtId="41" fontId="41" fillId="37" borderId="44" xfId="0" applyNumberFormat="1" applyFont="1" applyFill="1" applyBorder="1" applyAlignment="1" applyProtection="1">
      <alignment horizontal="center" vertical="center" shrinkToFit="1"/>
      <protection hidden="1"/>
    </xf>
    <xf numFmtId="41" fontId="41" fillId="37" borderId="76" xfId="0" applyNumberFormat="1" applyFont="1" applyFill="1" applyBorder="1" applyAlignment="1" applyProtection="1">
      <alignment horizontal="center" vertical="center" shrinkToFit="1"/>
      <protection hidden="1"/>
    </xf>
    <xf numFmtId="41" fontId="41" fillId="37" borderId="36" xfId="0" applyNumberFormat="1" applyFont="1" applyFill="1" applyBorder="1" applyAlignment="1" applyProtection="1">
      <alignment horizontal="center" vertical="center" shrinkToFit="1"/>
      <protection hidden="1"/>
    </xf>
    <xf numFmtId="41" fontId="41" fillId="37" borderId="37" xfId="0" applyNumberFormat="1" applyFont="1" applyFill="1" applyBorder="1" applyAlignment="1" applyProtection="1">
      <alignment horizontal="center" vertical="center" shrinkToFit="1"/>
      <protection hidden="1"/>
    </xf>
    <xf numFmtId="41" fontId="41" fillId="37" borderId="94" xfId="0" applyNumberFormat="1" applyFont="1" applyFill="1" applyBorder="1" applyAlignment="1" applyProtection="1">
      <alignment horizontal="center" vertical="center" shrinkToFit="1"/>
      <protection hidden="1"/>
    </xf>
    <xf numFmtId="0" fontId="19" fillId="37" borderId="60" xfId="0" applyFont="1" applyFill="1" applyBorder="1" applyAlignment="1" applyProtection="1">
      <alignment horizontal="left" vertical="center" wrapText="1"/>
      <protection hidden="1"/>
    </xf>
    <xf numFmtId="0" fontId="19" fillId="37" borderId="44" xfId="0" applyFont="1" applyFill="1" applyBorder="1" applyAlignment="1" applyProtection="1">
      <alignment horizontal="left" vertical="center"/>
      <protection hidden="1"/>
    </xf>
    <xf numFmtId="0" fontId="19" fillId="37" borderId="55" xfId="0" applyFont="1" applyFill="1" applyBorder="1" applyAlignment="1" applyProtection="1">
      <alignment horizontal="left" vertical="center"/>
      <protection hidden="1"/>
    </xf>
    <xf numFmtId="0" fontId="19" fillId="37" borderId="36" xfId="0" applyFont="1" applyFill="1" applyBorder="1" applyAlignment="1" applyProtection="1">
      <alignment horizontal="left" vertical="center"/>
      <protection hidden="1"/>
    </xf>
    <xf numFmtId="0" fontId="19" fillId="37" borderId="37" xfId="0" applyFont="1" applyFill="1" applyBorder="1" applyAlignment="1" applyProtection="1">
      <alignment horizontal="left" vertical="center"/>
      <protection hidden="1"/>
    </xf>
    <xf numFmtId="0" fontId="19" fillId="37" borderId="56" xfId="0" applyFont="1" applyFill="1" applyBorder="1" applyAlignment="1" applyProtection="1">
      <alignment horizontal="left" vertical="center"/>
      <protection hidden="1"/>
    </xf>
    <xf numFmtId="41" fontId="41" fillId="37" borderId="63" xfId="0" applyNumberFormat="1" applyFont="1" applyFill="1" applyBorder="1" applyAlignment="1" applyProtection="1">
      <alignment horizontal="center" vertical="center" shrinkToFit="1"/>
      <protection hidden="1"/>
    </xf>
    <xf numFmtId="41" fontId="41" fillId="37" borderId="45" xfId="0" applyNumberFormat="1" applyFont="1" applyFill="1" applyBorder="1" applyAlignment="1" applyProtection="1">
      <alignment horizontal="center" vertical="center" shrinkToFit="1"/>
      <protection hidden="1"/>
    </xf>
    <xf numFmtId="41" fontId="41" fillId="37" borderId="50" xfId="1" applyNumberFormat="1" applyFont="1" applyFill="1" applyBorder="1" applyAlignment="1" applyProtection="1">
      <alignment horizontal="center" vertical="center" shrinkToFit="1"/>
      <protection hidden="1"/>
    </xf>
    <xf numFmtId="41" fontId="41" fillId="37" borderId="51" xfId="1" applyNumberFormat="1" applyFont="1" applyFill="1" applyBorder="1" applyAlignment="1" applyProtection="1">
      <alignment horizontal="center" vertical="center" shrinkToFit="1"/>
      <protection hidden="1"/>
    </xf>
    <xf numFmtId="41" fontId="41" fillId="37" borderId="38" xfId="1" applyNumberFormat="1" applyFont="1" applyFill="1" applyBorder="1" applyAlignment="1" applyProtection="1">
      <alignment horizontal="center" vertical="center" shrinkToFit="1"/>
      <protection hidden="1"/>
    </xf>
    <xf numFmtId="0" fontId="19" fillId="0" borderId="45" xfId="0" applyFont="1" applyBorder="1" applyAlignment="1" applyProtection="1">
      <alignment horizontal="left" vertical="center"/>
      <protection hidden="1"/>
    </xf>
    <xf numFmtId="0" fontId="19" fillId="0" borderId="46" xfId="0" applyFont="1" applyBorder="1" applyAlignment="1" applyProtection="1">
      <alignment horizontal="left" vertical="center"/>
      <protection hidden="1"/>
    </xf>
    <xf numFmtId="0" fontId="19" fillId="0" borderId="47" xfId="0" applyFont="1" applyBorder="1" applyAlignment="1" applyProtection="1">
      <alignment horizontal="left" vertical="center"/>
      <protection hidden="1"/>
    </xf>
    <xf numFmtId="41" fontId="41" fillId="37" borderId="97" xfId="1" applyNumberFormat="1" applyFont="1" applyFill="1" applyBorder="1" applyAlignment="1" applyProtection="1">
      <alignment horizontal="center" vertical="center" shrinkToFit="1"/>
      <protection hidden="1"/>
    </xf>
    <xf numFmtId="41" fontId="41" fillId="37" borderId="55" xfId="0" applyNumberFormat="1" applyFont="1" applyFill="1" applyBorder="1" applyAlignment="1" applyProtection="1">
      <alignment horizontal="center" vertical="center" shrinkToFit="1"/>
      <protection hidden="1"/>
    </xf>
    <xf numFmtId="41" fontId="41" fillId="37" borderId="56" xfId="0" applyNumberFormat="1" applyFont="1" applyFill="1" applyBorder="1" applyAlignment="1" applyProtection="1">
      <alignment horizontal="center" vertical="center" shrinkToFit="1"/>
      <protection hidden="1"/>
    </xf>
    <xf numFmtId="14" fontId="41" fillId="0" borderId="67" xfId="0" applyNumberFormat="1" applyFont="1" applyFill="1" applyBorder="1" applyAlignment="1" applyProtection="1">
      <alignment horizontal="center" vertical="center"/>
      <protection hidden="1"/>
    </xf>
    <xf numFmtId="0" fontId="19" fillId="0" borderId="67" xfId="0" applyFont="1" applyBorder="1" applyAlignment="1" applyProtection="1">
      <alignment horizontal="left" vertical="center"/>
      <protection hidden="1"/>
    </xf>
    <xf numFmtId="14" fontId="19" fillId="0" borderId="67" xfId="0" applyNumberFormat="1" applyFont="1" applyFill="1" applyBorder="1" applyAlignment="1" applyProtection="1">
      <alignment horizontal="center" vertical="center"/>
      <protection hidden="1"/>
    </xf>
    <xf numFmtId="181" fontId="5" fillId="0" borderId="67" xfId="0" applyNumberFormat="1" applyFont="1" applyFill="1" applyBorder="1" applyAlignment="1" applyProtection="1">
      <alignment horizontal="center" vertical="center"/>
      <protection hidden="1"/>
    </xf>
    <xf numFmtId="181" fontId="41" fillId="0" borderId="106" xfId="0" applyNumberFormat="1" applyFont="1" applyFill="1" applyBorder="1" applyAlignment="1" applyProtection="1">
      <alignment horizontal="center" vertical="center"/>
      <protection hidden="1"/>
    </xf>
    <xf numFmtId="41" fontId="41" fillId="37" borderId="72" xfId="0" applyNumberFormat="1" applyFont="1" applyFill="1" applyBorder="1" applyAlignment="1" applyProtection="1">
      <alignment horizontal="center" vertical="center" shrinkToFit="1"/>
      <protection hidden="1"/>
    </xf>
    <xf numFmtId="41" fontId="41" fillId="37" borderId="57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44" xfId="0" applyFont="1" applyBorder="1" applyAlignment="1" applyProtection="1">
      <alignment horizontal="center" vertical="center" wrapText="1"/>
      <protection hidden="1"/>
    </xf>
    <xf numFmtId="0" fontId="19" fillId="0" borderId="55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59" xfId="0" applyFont="1" applyBorder="1" applyAlignment="1" applyProtection="1">
      <alignment horizontal="center" vertical="center" wrapText="1"/>
      <protection hidden="1"/>
    </xf>
    <xf numFmtId="0" fontId="19" fillId="0" borderId="26" xfId="0" applyFont="1" applyBorder="1" applyAlignment="1" applyProtection="1">
      <alignment horizontal="center" vertical="center" wrapText="1"/>
      <protection hidden="1"/>
    </xf>
    <xf numFmtId="0" fontId="19" fillId="0" borderId="61" xfId="0" applyFont="1" applyBorder="1" applyAlignment="1" applyProtection="1">
      <alignment horizontal="center" vertical="center" wrapText="1"/>
      <protection hidden="1"/>
    </xf>
    <xf numFmtId="0" fontId="19" fillId="0" borderId="50" xfId="0" applyFont="1" applyBorder="1" applyAlignment="1" applyProtection="1">
      <alignment horizontal="left" vertical="center"/>
      <protection hidden="1"/>
    </xf>
    <xf numFmtId="0" fontId="19" fillId="0" borderId="51" xfId="0" applyFont="1" applyBorder="1" applyAlignment="1" applyProtection="1">
      <alignment horizontal="left" vertical="center"/>
      <protection hidden="1"/>
    </xf>
    <xf numFmtId="0" fontId="19" fillId="0" borderId="38" xfId="0" applyFont="1" applyBorder="1" applyAlignment="1" applyProtection="1">
      <alignment horizontal="left" vertical="center"/>
      <protection hidden="1"/>
    </xf>
    <xf numFmtId="0" fontId="19" fillId="0" borderId="106" xfId="0" applyFont="1" applyBorder="1" applyAlignment="1" applyProtection="1">
      <alignment horizontal="left" vertical="center"/>
      <protection hidden="1"/>
    </xf>
    <xf numFmtId="41" fontId="41" fillId="37" borderId="87" xfId="0" applyNumberFormat="1" applyFont="1" applyFill="1" applyBorder="1" applyAlignment="1" applyProtection="1">
      <alignment horizontal="center" vertical="center" wrapText="1" shrinkToFit="1"/>
      <protection hidden="1"/>
    </xf>
    <xf numFmtId="41" fontId="41" fillId="37" borderId="73" xfId="0" applyNumberFormat="1" applyFont="1" applyFill="1" applyBorder="1" applyAlignment="1" applyProtection="1">
      <alignment horizontal="center" vertical="center" wrapText="1" shrinkToFit="1"/>
      <protection hidden="1"/>
    </xf>
    <xf numFmtId="41" fontId="41" fillId="37" borderId="88" xfId="0" applyNumberFormat="1" applyFont="1" applyFill="1" applyBorder="1" applyAlignment="1" applyProtection="1">
      <alignment horizontal="left" vertical="center" wrapText="1" shrinkToFit="1"/>
      <protection hidden="1"/>
    </xf>
    <xf numFmtId="41" fontId="41" fillId="37" borderId="63" xfId="0" applyNumberFormat="1" applyFont="1" applyFill="1" applyBorder="1" applyAlignment="1" applyProtection="1">
      <alignment horizontal="left" vertical="center" shrinkToFit="1"/>
      <protection hidden="1"/>
    </xf>
    <xf numFmtId="41" fontId="41" fillId="37" borderId="63" xfId="1" quotePrefix="1" applyNumberFormat="1" applyFont="1" applyFill="1" applyBorder="1" applyAlignment="1" applyProtection="1">
      <alignment horizontal="center" vertical="center" shrinkToFit="1"/>
      <protection hidden="1"/>
    </xf>
    <xf numFmtId="41" fontId="41" fillId="37" borderId="63" xfId="1" applyNumberFormat="1" applyFont="1" applyFill="1" applyBorder="1" applyAlignment="1" applyProtection="1">
      <alignment horizontal="center" vertical="center" shrinkToFit="1"/>
      <protection hidden="1"/>
    </xf>
    <xf numFmtId="41" fontId="41" fillId="37" borderId="45" xfId="1" applyNumberFormat="1" applyFont="1" applyFill="1" applyBorder="1" applyAlignment="1" applyProtection="1">
      <alignment horizontal="center" vertical="center" shrinkToFit="1"/>
      <protection hidden="1"/>
    </xf>
    <xf numFmtId="0" fontId="19" fillId="37" borderId="50" xfId="0" applyFont="1" applyFill="1" applyBorder="1" applyAlignment="1" applyProtection="1">
      <alignment horizontal="left" vertical="center"/>
      <protection hidden="1"/>
    </xf>
    <xf numFmtId="0" fontId="19" fillId="37" borderId="51" xfId="0" applyFont="1" applyFill="1" applyBorder="1" applyAlignment="1" applyProtection="1">
      <alignment horizontal="left" vertical="center"/>
      <protection hidden="1"/>
    </xf>
    <xf numFmtId="0" fontId="19" fillId="37" borderId="38" xfId="0" applyFont="1" applyFill="1" applyBorder="1" applyAlignment="1" applyProtection="1">
      <alignment horizontal="left" vertical="center"/>
      <protection hidden="1"/>
    </xf>
    <xf numFmtId="0" fontId="41" fillId="0" borderId="73" xfId="0" applyFont="1" applyBorder="1" applyAlignment="1" applyProtection="1">
      <alignment horizontal="center" vertical="center"/>
      <protection hidden="1"/>
    </xf>
    <xf numFmtId="0" fontId="41" fillId="0" borderId="69" xfId="0" applyFont="1" applyBorder="1" applyAlignment="1" applyProtection="1">
      <alignment horizontal="center" vertical="center"/>
      <protection hidden="1"/>
    </xf>
    <xf numFmtId="41" fontId="41" fillId="37" borderId="98" xfId="1" applyFont="1" applyFill="1" applyBorder="1" applyAlignment="1" applyProtection="1">
      <alignment horizontal="left" wrapText="1" shrinkToFit="1"/>
      <protection hidden="1"/>
    </xf>
    <xf numFmtId="41" fontId="19" fillId="37" borderId="71" xfId="1" applyFont="1" applyFill="1" applyBorder="1" applyAlignment="1" applyProtection="1">
      <alignment horizontal="left" wrapText="1" shrinkToFit="1"/>
      <protection hidden="1"/>
    </xf>
    <xf numFmtId="41" fontId="41" fillId="37" borderId="74" xfId="1" quotePrefix="1" applyNumberFormat="1" applyFont="1" applyFill="1" applyBorder="1" applyAlignment="1" applyProtection="1">
      <alignment horizontal="center" vertical="center" shrinkToFit="1"/>
      <protection hidden="1"/>
    </xf>
    <xf numFmtId="41" fontId="41" fillId="37" borderId="0" xfId="1" quotePrefix="1" applyNumberFormat="1" applyFont="1" applyFill="1" applyBorder="1" applyAlignment="1" applyProtection="1">
      <alignment horizontal="center" vertical="center" shrinkToFit="1"/>
      <protection hidden="1"/>
    </xf>
    <xf numFmtId="41" fontId="41" fillId="37" borderId="36" xfId="1" quotePrefix="1" applyNumberFormat="1" applyFont="1" applyFill="1" applyBorder="1" applyAlignment="1" applyProtection="1">
      <alignment horizontal="center" vertical="center" shrinkToFit="1"/>
      <protection hidden="1"/>
    </xf>
    <xf numFmtId="41" fontId="41" fillId="37" borderId="37" xfId="1" quotePrefix="1" applyNumberFormat="1" applyFont="1" applyFill="1" applyBorder="1" applyAlignment="1" applyProtection="1">
      <alignment horizontal="center" vertical="center" shrinkToFit="1"/>
      <protection hidden="1"/>
    </xf>
    <xf numFmtId="41" fontId="19" fillId="37" borderId="92" xfId="1" applyFont="1" applyFill="1" applyBorder="1" applyAlignment="1" applyProtection="1">
      <alignment horizontal="left" vertical="top" shrinkToFit="1"/>
      <protection hidden="1"/>
    </xf>
    <xf numFmtId="41" fontId="19" fillId="37" borderId="79" xfId="1" applyFont="1" applyFill="1" applyBorder="1" applyAlignment="1" applyProtection="1">
      <alignment horizontal="left" vertical="top" shrinkToFit="1"/>
      <protection hidden="1"/>
    </xf>
    <xf numFmtId="0" fontId="19" fillId="37" borderId="72" xfId="0" applyFont="1" applyFill="1" applyBorder="1" applyAlignment="1" applyProtection="1">
      <alignment horizontal="left" vertical="center"/>
      <protection hidden="1"/>
    </xf>
    <xf numFmtId="0" fontId="19" fillId="37" borderId="57" xfId="0" applyFont="1" applyFill="1" applyBorder="1" applyAlignment="1" applyProtection="1">
      <alignment horizontal="left" vertical="center"/>
      <protection hidden="1"/>
    </xf>
    <xf numFmtId="0" fontId="19" fillId="37" borderId="58" xfId="0" applyFont="1" applyFill="1" applyBorder="1" applyAlignment="1" applyProtection="1">
      <alignment horizontal="left" vertical="center"/>
      <protection hidden="1"/>
    </xf>
    <xf numFmtId="41" fontId="41" fillId="37" borderId="72" xfId="1" applyNumberFormat="1" applyFont="1" applyFill="1" applyBorder="1" applyAlignment="1" applyProtection="1">
      <alignment horizontal="center" vertical="center" shrinkToFit="1"/>
      <protection hidden="1"/>
    </xf>
    <xf numFmtId="41" fontId="41" fillId="37" borderId="57" xfId="1" applyNumberFormat="1" applyFont="1" applyFill="1" applyBorder="1" applyAlignment="1" applyProtection="1">
      <alignment horizontal="center" vertical="center" shrinkToFit="1"/>
      <protection hidden="1"/>
    </xf>
    <xf numFmtId="41" fontId="41" fillId="37" borderId="58" xfId="1" applyNumberFormat="1" applyFont="1" applyFill="1" applyBorder="1" applyAlignment="1" applyProtection="1">
      <alignment horizontal="center" vertical="center" shrinkToFit="1"/>
      <protection hidden="1"/>
    </xf>
    <xf numFmtId="41" fontId="41" fillId="37" borderId="36" xfId="1" applyNumberFormat="1" applyFont="1" applyFill="1" applyBorder="1" applyAlignment="1" applyProtection="1">
      <alignment horizontal="center" vertical="center" shrinkToFit="1"/>
      <protection hidden="1"/>
    </xf>
    <xf numFmtId="41" fontId="41" fillId="37" borderId="37" xfId="1" applyNumberFormat="1" applyFont="1" applyFill="1" applyBorder="1" applyAlignment="1" applyProtection="1">
      <alignment horizontal="center" vertical="center" shrinkToFit="1"/>
      <protection hidden="1"/>
    </xf>
    <xf numFmtId="41" fontId="41" fillId="37" borderId="56" xfId="1" applyNumberFormat="1" applyFont="1" applyFill="1" applyBorder="1" applyAlignment="1" applyProtection="1">
      <alignment horizontal="center" vertical="center" shrinkToFit="1"/>
      <protection hidden="1"/>
    </xf>
    <xf numFmtId="41" fontId="41" fillId="37" borderId="93" xfId="1" applyNumberFormat="1" applyFont="1" applyFill="1" applyBorder="1" applyAlignment="1" applyProtection="1">
      <alignment horizontal="center" vertical="center" shrinkToFit="1"/>
      <protection hidden="1"/>
    </xf>
    <xf numFmtId="41" fontId="41" fillId="37" borderId="94" xfId="1" applyNumberFormat="1" applyFont="1" applyFill="1" applyBorder="1" applyAlignment="1" applyProtection="1">
      <alignment horizontal="center" vertical="center" shrinkToFit="1"/>
      <protection hidden="1"/>
    </xf>
    <xf numFmtId="0" fontId="19" fillId="0" borderId="72" xfId="0" applyFont="1" applyBorder="1" applyAlignment="1" applyProtection="1">
      <alignment horizontal="left" vertical="center"/>
      <protection hidden="1"/>
    </xf>
    <xf numFmtId="0" fontId="19" fillId="0" borderId="57" xfId="0" applyFont="1" applyBorder="1" applyAlignment="1" applyProtection="1">
      <alignment horizontal="left" vertical="center"/>
      <protection hidden="1"/>
    </xf>
    <xf numFmtId="0" fontId="19" fillId="0" borderId="58" xfId="0" applyFont="1" applyBorder="1" applyAlignment="1" applyProtection="1">
      <alignment horizontal="left" vertical="center"/>
      <protection hidden="1"/>
    </xf>
    <xf numFmtId="0" fontId="19" fillId="0" borderId="62" xfId="0" applyFont="1" applyBorder="1" applyAlignment="1" applyProtection="1">
      <alignment horizontal="left" vertical="center"/>
      <protection hidden="1"/>
    </xf>
    <xf numFmtId="0" fontId="19" fillId="0" borderId="26" xfId="0" applyFont="1" applyBorder="1" applyAlignment="1" applyProtection="1">
      <alignment horizontal="left" vertical="center"/>
      <protection hidden="1"/>
    </xf>
    <xf numFmtId="0" fontId="19" fillId="0" borderId="61" xfId="0" applyFont="1" applyBorder="1" applyAlignment="1" applyProtection="1">
      <alignment horizontal="left" vertical="center"/>
      <protection hidden="1"/>
    </xf>
    <xf numFmtId="0" fontId="41" fillId="0" borderId="70" xfId="0" applyFont="1" applyBorder="1" applyAlignment="1" applyProtection="1">
      <alignment horizontal="center" vertical="center" shrinkToFit="1"/>
      <protection hidden="1"/>
    </xf>
    <xf numFmtId="0" fontId="19" fillId="0" borderId="81" xfId="0" applyFont="1" applyBorder="1" applyAlignment="1" applyProtection="1">
      <alignment horizontal="center" vertical="center" wrapText="1"/>
      <protection hidden="1"/>
    </xf>
    <xf numFmtId="0" fontId="19" fillId="0" borderId="82" xfId="0" applyFont="1" applyBorder="1" applyAlignment="1" applyProtection="1">
      <alignment horizontal="center" vertical="center" wrapText="1"/>
      <protection hidden="1"/>
    </xf>
    <xf numFmtId="0" fontId="19" fillId="0" borderId="83" xfId="0" applyFont="1" applyBorder="1" applyAlignment="1" applyProtection="1">
      <alignment horizontal="center" vertical="center" wrapText="1"/>
      <protection hidden="1"/>
    </xf>
    <xf numFmtId="0" fontId="19" fillId="0" borderId="57" xfId="0" applyFont="1" applyBorder="1" applyAlignment="1" applyProtection="1">
      <alignment horizontal="center" vertical="center"/>
      <protection hidden="1"/>
    </xf>
    <xf numFmtId="0" fontId="19" fillId="0" borderId="58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59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9" fillId="0" borderId="61" xfId="0" applyFont="1" applyBorder="1" applyAlignment="1" applyProtection="1">
      <alignment horizontal="center" vertical="center"/>
      <protection hidden="1"/>
    </xf>
    <xf numFmtId="0" fontId="42" fillId="0" borderId="50" xfId="0" applyFont="1" applyBorder="1" applyAlignment="1" applyProtection="1">
      <alignment horizontal="center" vertical="center" shrinkToFit="1"/>
      <protection hidden="1"/>
    </xf>
    <xf numFmtId="0" fontId="42" fillId="0" borderId="51" xfId="0" applyFont="1" applyBorder="1" applyAlignment="1" applyProtection="1">
      <alignment horizontal="center" vertical="center" shrinkToFit="1"/>
      <protection hidden="1"/>
    </xf>
    <xf numFmtId="0" fontId="42" fillId="0" borderId="38" xfId="0" applyFont="1" applyBorder="1" applyAlignment="1" applyProtection="1">
      <alignment horizontal="center" vertical="center" shrinkToFit="1"/>
      <protection hidden="1"/>
    </xf>
    <xf numFmtId="0" fontId="41" fillId="0" borderId="50" xfId="0" applyFont="1" applyBorder="1" applyAlignment="1" applyProtection="1">
      <alignment horizontal="center" vertical="center"/>
      <protection hidden="1"/>
    </xf>
    <xf numFmtId="0" fontId="41" fillId="0" borderId="51" xfId="0" applyFont="1" applyBorder="1" applyAlignment="1" applyProtection="1">
      <alignment horizontal="center" vertical="center"/>
      <protection hidden="1"/>
    </xf>
    <xf numFmtId="0" fontId="41" fillId="0" borderId="38" xfId="0" applyFont="1" applyBorder="1" applyAlignment="1" applyProtection="1">
      <alignment horizontal="center" vertical="center"/>
      <protection hidden="1"/>
    </xf>
    <xf numFmtId="185" fontId="42" fillId="0" borderId="50" xfId="0" applyNumberFormat="1" applyFont="1" applyBorder="1" applyAlignment="1" applyProtection="1">
      <alignment horizontal="center" vertical="center" shrinkToFit="1"/>
      <protection hidden="1"/>
    </xf>
    <xf numFmtId="185" fontId="42" fillId="0" borderId="51" xfId="0" applyNumberFormat="1" applyFont="1" applyBorder="1" applyAlignment="1" applyProtection="1">
      <alignment horizontal="center" vertical="center" shrinkToFit="1"/>
      <protection hidden="1"/>
    </xf>
    <xf numFmtId="0" fontId="19" fillId="0" borderId="44" xfId="0" applyFont="1" applyBorder="1" applyAlignment="1" applyProtection="1">
      <alignment horizontal="center" vertical="center"/>
      <protection hidden="1"/>
    </xf>
    <xf numFmtId="14" fontId="19" fillId="0" borderId="44" xfId="0" applyNumberFormat="1" applyFont="1" applyBorder="1" applyAlignment="1" applyProtection="1">
      <alignment horizontal="right" vertical="center"/>
      <protection hidden="1"/>
    </xf>
    <xf numFmtId="0" fontId="41" fillId="0" borderId="44" xfId="0" applyFont="1" applyBorder="1" applyAlignment="1" applyProtection="1">
      <alignment horizontal="left" vertical="center"/>
      <protection hidden="1"/>
    </xf>
    <xf numFmtId="0" fontId="41" fillId="0" borderId="55" xfId="0" applyFont="1" applyBorder="1" applyAlignment="1" applyProtection="1">
      <alignment horizontal="left" vertical="center"/>
      <protection hidden="1"/>
    </xf>
    <xf numFmtId="0" fontId="41" fillId="0" borderId="60" xfId="0" applyFont="1" applyBorder="1" applyAlignment="1" applyProtection="1">
      <alignment horizontal="center" vertical="center"/>
      <protection hidden="1"/>
    </xf>
    <xf numFmtId="0" fontId="41" fillId="0" borderId="44" xfId="0" applyFont="1" applyBorder="1" applyAlignment="1" applyProtection="1">
      <alignment horizontal="center" vertical="center"/>
      <protection hidden="1"/>
    </xf>
    <xf numFmtId="0" fontId="41" fillId="0" borderId="62" xfId="0" applyFont="1" applyBorder="1" applyAlignment="1" applyProtection="1">
      <alignment horizontal="center" vertical="center"/>
      <protection hidden="1"/>
    </xf>
    <xf numFmtId="0" fontId="41" fillId="0" borderId="26" xfId="0" applyFont="1" applyBorder="1" applyAlignment="1" applyProtection="1">
      <alignment horizontal="center" vertical="center"/>
      <protection hidden="1"/>
    </xf>
    <xf numFmtId="14" fontId="19" fillId="0" borderId="26" xfId="0" applyNumberFormat="1" applyFont="1" applyBorder="1" applyAlignment="1" applyProtection="1">
      <alignment horizontal="right" vertical="center"/>
      <protection hidden="1"/>
    </xf>
    <xf numFmtId="0" fontId="41" fillId="0" borderId="26" xfId="0" applyFont="1" applyBorder="1" applyAlignment="1" applyProtection="1">
      <alignment horizontal="left" vertical="center"/>
      <protection hidden="1"/>
    </xf>
    <xf numFmtId="0" fontId="41" fillId="0" borderId="61" xfId="0" applyFont="1" applyBorder="1" applyAlignment="1" applyProtection="1">
      <alignment horizontal="left" vertical="center"/>
      <protection hidden="1"/>
    </xf>
    <xf numFmtId="0" fontId="19" fillId="0" borderId="52" xfId="0" applyFont="1" applyBorder="1" applyAlignment="1" applyProtection="1">
      <alignment horizontal="left" vertical="center"/>
      <protection hidden="1"/>
    </xf>
    <xf numFmtId="0" fontId="19" fillId="0" borderId="53" xfId="0" applyFont="1" applyBorder="1" applyAlignment="1" applyProtection="1">
      <alignment horizontal="left" vertical="center"/>
      <protection hidden="1"/>
    </xf>
    <xf numFmtId="0" fontId="19" fillId="0" borderId="54" xfId="0" applyFont="1" applyBorder="1" applyAlignment="1" applyProtection="1">
      <alignment horizontal="left" vertical="center"/>
      <protection hidden="1"/>
    </xf>
    <xf numFmtId="0" fontId="41" fillId="0" borderId="52" xfId="0" applyFont="1" applyBorder="1" applyAlignment="1" applyProtection="1">
      <alignment horizontal="center" vertical="center" shrinkToFit="1"/>
      <protection hidden="1"/>
    </xf>
    <xf numFmtId="0" fontId="41" fillId="0" borderId="53" xfId="0" applyFont="1" applyBorder="1" applyAlignment="1" applyProtection="1">
      <alignment horizontal="center" vertical="center" shrinkToFit="1"/>
      <protection hidden="1"/>
    </xf>
    <xf numFmtId="0" fontId="41" fillId="0" borderId="54" xfId="0" applyFont="1" applyBorder="1" applyAlignment="1" applyProtection="1">
      <alignment horizontal="center" vertical="center" shrinkToFit="1"/>
      <protection hidden="1"/>
    </xf>
    <xf numFmtId="0" fontId="41" fillId="0" borderId="52" xfId="0" applyFont="1" applyBorder="1" applyAlignment="1" applyProtection="1">
      <alignment horizontal="center" vertical="center"/>
      <protection hidden="1"/>
    </xf>
    <xf numFmtId="0" fontId="41" fillId="0" borderId="53" xfId="0" applyFont="1" applyBorder="1" applyAlignment="1" applyProtection="1">
      <alignment horizontal="center" vertical="center"/>
      <protection hidden="1"/>
    </xf>
    <xf numFmtId="0" fontId="19" fillId="0" borderId="60" xfId="0" applyFont="1" applyBorder="1" applyAlignment="1" applyProtection="1">
      <alignment horizontal="left" vertical="center" wrapText="1"/>
      <protection hidden="1"/>
    </xf>
    <xf numFmtId="0" fontId="19" fillId="0" borderId="44" xfId="0" applyFont="1" applyBorder="1" applyAlignment="1" applyProtection="1">
      <alignment horizontal="left" vertical="center" wrapText="1"/>
      <protection hidden="1"/>
    </xf>
    <xf numFmtId="0" fontId="19" fillId="0" borderId="62" xfId="0" applyFont="1" applyBorder="1" applyAlignment="1" applyProtection="1">
      <alignment horizontal="left" vertical="center" wrapText="1"/>
      <protection hidden="1"/>
    </xf>
    <xf numFmtId="0" fontId="19" fillId="0" borderId="26" xfId="0" applyFont="1" applyBorder="1" applyAlignment="1" applyProtection="1">
      <alignment horizontal="left" vertical="center" wrapText="1"/>
      <protection hidden="1"/>
    </xf>
    <xf numFmtId="180" fontId="5" fillId="0" borderId="106" xfId="1" applyNumberFormat="1" applyFont="1" applyFill="1" applyBorder="1" applyAlignment="1" applyProtection="1">
      <alignment horizontal="center" vertical="center" shrinkToFit="1"/>
      <protection hidden="1"/>
    </xf>
    <xf numFmtId="0" fontId="19" fillId="39" borderId="48" xfId="0" applyFont="1" applyFill="1" applyBorder="1" applyAlignment="1" applyProtection="1">
      <alignment horizontal="left" vertical="center"/>
      <protection hidden="1"/>
    </xf>
    <xf numFmtId="0" fontId="19" fillId="39" borderId="49" xfId="0" applyFont="1" applyFill="1" applyBorder="1" applyAlignment="1" applyProtection="1">
      <alignment horizontal="left" vertical="center"/>
      <protection hidden="1"/>
    </xf>
    <xf numFmtId="0" fontId="19" fillId="39" borderId="48" xfId="0" applyFont="1" applyFill="1" applyBorder="1" applyAlignment="1" applyProtection="1">
      <alignment horizontal="center" vertical="center"/>
      <protection hidden="1"/>
    </xf>
    <xf numFmtId="0" fontId="19" fillId="39" borderId="49" xfId="0" applyFont="1" applyFill="1" applyBorder="1" applyAlignment="1" applyProtection="1">
      <alignment horizontal="center" vertical="center"/>
      <protection hidden="1"/>
    </xf>
    <xf numFmtId="0" fontId="93" fillId="39" borderId="0" xfId="0" applyFont="1" applyFill="1" applyBorder="1" applyAlignment="1" applyProtection="1">
      <alignment horizontal="center" vertical="center"/>
      <protection hidden="1"/>
    </xf>
    <xf numFmtId="0" fontId="19" fillId="39" borderId="0" xfId="0" applyFont="1" applyFill="1" applyBorder="1" applyAlignment="1" applyProtection="1">
      <alignment horizontal="center" vertical="center"/>
      <protection hidden="1"/>
    </xf>
    <xf numFmtId="180" fontId="19" fillId="0" borderId="50" xfId="0" applyNumberFormat="1" applyFont="1" applyBorder="1" applyAlignment="1" applyProtection="1">
      <alignment horizontal="center" vertical="center"/>
      <protection hidden="1"/>
    </xf>
    <xf numFmtId="180" fontId="19" fillId="0" borderId="51" xfId="0" applyNumberFormat="1" applyFont="1" applyBorder="1" applyAlignment="1" applyProtection="1">
      <alignment horizontal="center" vertical="center"/>
      <protection hidden="1"/>
    </xf>
    <xf numFmtId="180" fontId="19" fillId="0" borderId="38" xfId="0" applyNumberFormat="1" applyFont="1" applyBorder="1" applyAlignment="1" applyProtection="1">
      <alignment horizontal="center" vertical="center"/>
      <protection hidden="1"/>
    </xf>
    <xf numFmtId="180" fontId="41" fillId="0" borderId="50" xfId="0" applyNumberFormat="1" applyFont="1" applyBorder="1" applyAlignment="1" applyProtection="1">
      <alignment horizontal="center" vertical="center" shrinkToFit="1"/>
      <protection hidden="1"/>
    </xf>
    <xf numFmtId="180" fontId="41" fillId="0" borderId="51" xfId="0" applyNumberFormat="1" applyFont="1" applyBorder="1" applyAlignment="1" applyProtection="1">
      <alignment horizontal="center" vertical="center" shrinkToFit="1"/>
      <protection hidden="1"/>
    </xf>
    <xf numFmtId="0" fontId="41" fillId="0" borderId="45" xfId="0" applyFont="1" applyFill="1" applyBorder="1" applyAlignment="1" applyProtection="1">
      <alignment horizontal="center" vertical="center" shrinkToFit="1"/>
      <protection hidden="1"/>
    </xf>
    <xf numFmtId="0" fontId="41" fillId="0" borderId="46" xfId="0" applyFont="1" applyFill="1" applyBorder="1" applyAlignment="1" applyProtection="1">
      <alignment horizontal="center" vertical="center" shrinkToFit="1"/>
      <protection hidden="1"/>
    </xf>
    <xf numFmtId="0" fontId="19" fillId="0" borderId="37" xfId="0" applyFont="1" applyBorder="1" applyAlignment="1" applyProtection="1">
      <alignment horizontal="center" vertical="center" wrapText="1"/>
      <protection hidden="1"/>
    </xf>
    <xf numFmtId="0" fontId="19" fillId="0" borderId="56" xfId="0" applyFont="1" applyBorder="1" applyAlignment="1" applyProtection="1">
      <alignment horizontal="center" vertical="center" wrapText="1"/>
      <protection hidden="1"/>
    </xf>
    <xf numFmtId="0" fontId="19" fillId="0" borderId="45" xfId="0" applyFont="1" applyBorder="1" applyAlignment="1" applyProtection="1">
      <alignment horizontal="center" vertical="center"/>
      <protection hidden="1"/>
    </xf>
    <xf numFmtId="0" fontId="19" fillId="0" borderId="46" xfId="0" applyFont="1" applyBorder="1" applyAlignment="1" applyProtection="1">
      <alignment horizontal="center" vertical="center"/>
      <protection hidden="1"/>
    </xf>
    <xf numFmtId="0" fontId="19" fillId="0" borderId="47" xfId="0" applyFont="1" applyBorder="1" applyAlignment="1" applyProtection="1">
      <alignment horizontal="center" vertical="center"/>
      <protection hidden="1"/>
    </xf>
    <xf numFmtId="0" fontId="41" fillId="0" borderId="45" xfId="0" applyFont="1" applyBorder="1" applyAlignment="1" applyProtection="1">
      <alignment horizontal="center" vertical="center"/>
      <protection hidden="1"/>
    </xf>
    <xf numFmtId="0" fontId="41" fillId="0" borderId="46" xfId="0" applyFont="1" applyBorder="1" applyAlignment="1" applyProtection="1">
      <alignment horizontal="center" vertical="center"/>
      <protection hidden="1"/>
    </xf>
    <xf numFmtId="0" fontId="41" fillId="0" borderId="47" xfId="0" applyFont="1" applyBorder="1" applyAlignment="1" applyProtection="1">
      <alignment horizontal="center" vertical="center"/>
      <protection hidden="1"/>
    </xf>
    <xf numFmtId="0" fontId="41" fillId="0" borderId="45" xfId="0" applyFont="1" applyBorder="1" applyAlignment="1" applyProtection="1">
      <alignment horizontal="center" vertical="center" shrinkToFit="1"/>
      <protection hidden="1"/>
    </xf>
    <xf numFmtId="0" fontId="41" fillId="0" borderId="46" xfId="0" applyFont="1" applyBorder="1" applyAlignment="1" applyProtection="1">
      <alignment horizontal="center" vertical="center" shrinkToFit="1"/>
      <protection hidden="1"/>
    </xf>
    <xf numFmtId="0" fontId="41" fillId="0" borderId="47" xfId="0" applyFont="1" applyBorder="1" applyAlignment="1" applyProtection="1">
      <alignment horizontal="center" vertical="center" shrinkToFit="1"/>
      <protection hidden="1"/>
    </xf>
    <xf numFmtId="0" fontId="41" fillId="0" borderId="50" xfId="0" applyFont="1" applyBorder="1" applyAlignment="1" applyProtection="1">
      <alignment horizontal="center" vertical="center" shrinkToFit="1"/>
      <protection hidden="1"/>
    </xf>
    <xf numFmtId="0" fontId="41" fillId="0" borderId="51" xfId="0" applyFont="1" applyBorder="1" applyAlignment="1" applyProtection="1">
      <alignment horizontal="center" vertical="center" shrinkToFit="1"/>
      <protection hidden="1"/>
    </xf>
    <xf numFmtId="0" fontId="41" fillId="0" borderId="38" xfId="0" applyFont="1" applyBorder="1" applyAlignment="1" applyProtection="1">
      <alignment horizontal="center" vertical="center" shrinkToFit="1"/>
      <protection hidden="1"/>
    </xf>
    <xf numFmtId="41" fontId="41" fillId="0" borderId="50" xfId="0" applyNumberFormat="1" applyFont="1" applyBorder="1" applyAlignment="1" applyProtection="1">
      <alignment horizontal="center" vertical="center"/>
      <protection hidden="1"/>
    </xf>
    <xf numFmtId="41" fontId="41" fillId="0" borderId="51" xfId="0" applyNumberFormat="1" applyFont="1" applyBorder="1" applyAlignment="1" applyProtection="1">
      <alignment horizontal="center" vertical="center"/>
      <protection hidden="1"/>
    </xf>
    <xf numFmtId="41" fontId="41" fillId="0" borderId="38" xfId="0" applyNumberFormat="1" applyFont="1" applyBorder="1" applyAlignment="1" applyProtection="1">
      <alignment horizontal="center" vertical="center"/>
      <protection hidden="1"/>
    </xf>
    <xf numFmtId="41" fontId="41" fillId="0" borderId="52" xfId="0" applyNumberFormat="1" applyFont="1" applyBorder="1" applyAlignment="1" applyProtection="1">
      <alignment horizontal="center" vertical="center"/>
      <protection hidden="1"/>
    </xf>
    <xf numFmtId="41" fontId="41" fillId="0" borderId="53" xfId="0" applyNumberFormat="1" applyFont="1" applyBorder="1" applyAlignment="1" applyProtection="1">
      <alignment horizontal="center" vertical="center"/>
      <protection hidden="1"/>
    </xf>
    <xf numFmtId="41" fontId="41" fillId="0" borderId="54" xfId="0" applyNumberFormat="1" applyFont="1" applyBorder="1" applyAlignment="1" applyProtection="1">
      <alignment horizontal="center" vertical="center"/>
      <protection hidden="1"/>
    </xf>
    <xf numFmtId="41" fontId="41" fillId="0" borderId="50" xfId="0" applyNumberFormat="1" applyFont="1" applyFill="1" applyBorder="1" applyAlignment="1" applyProtection="1">
      <alignment horizontal="center" vertical="center"/>
      <protection hidden="1"/>
    </xf>
    <xf numFmtId="41" fontId="41" fillId="0" borderId="51" xfId="0" applyNumberFormat="1" applyFont="1" applyFill="1" applyBorder="1" applyAlignment="1" applyProtection="1">
      <alignment horizontal="center" vertical="center"/>
      <protection hidden="1"/>
    </xf>
    <xf numFmtId="41" fontId="41" fillId="0" borderId="38" xfId="0" applyNumberFormat="1" applyFont="1" applyFill="1" applyBorder="1" applyAlignment="1" applyProtection="1">
      <alignment horizontal="center" vertical="center"/>
      <protection hidden="1"/>
    </xf>
    <xf numFmtId="181" fontId="5" fillId="0" borderId="106" xfId="0" applyNumberFormat="1" applyFont="1" applyFill="1" applyBorder="1" applyAlignment="1" applyProtection="1">
      <alignment horizontal="center" vertical="center"/>
      <protection hidden="1"/>
    </xf>
    <xf numFmtId="0" fontId="41" fillId="0" borderId="75" xfId="0" applyFont="1" applyBorder="1" applyAlignment="1" applyProtection="1">
      <alignment horizontal="center" vertical="center"/>
      <protection hidden="1"/>
    </xf>
    <xf numFmtId="41" fontId="41" fillId="37" borderId="88" xfId="0" applyNumberFormat="1" applyFont="1" applyFill="1" applyBorder="1" applyAlignment="1" applyProtection="1">
      <alignment horizontal="left" vertical="center" shrinkToFit="1"/>
      <protection hidden="1"/>
    </xf>
    <xf numFmtId="41" fontId="41" fillId="37" borderId="89" xfId="1" applyNumberFormat="1" applyFont="1" applyFill="1" applyBorder="1" applyAlignment="1" applyProtection="1">
      <alignment horizontal="left" vertical="center" shrinkToFit="1"/>
      <protection hidden="1"/>
    </xf>
    <xf numFmtId="41" fontId="41" fillId="37" borderId="64" xfId="1" applyNumberFormat="1" applyFont="1" applyFill="1" applyBorder="1" applyAlignment="1" applyProtection="1">
      <alignment horizontal="left" vertical="center" shrinkToFit="1"/>
      <protection hidden="1"/>
    </xf>
    <xf numFmtId="0" fontId="41" fillId="37" borderId="87" xfId="0" applyFont="1" applyFill="1" applyBorder="1" applyAlignment="1" applyProtection="1">
      <alignment horizontal="center" vertical="center" shrinkToFit="1"/>
      <protection hidden="1"/>
    </xf>
    <xf numFmtId="0" fontId="41" fillId="37" borderId="73" xfId="0" applyFont="1" applyFill="1" applyBorder="1" applyAlignment="1" applyProtection="1">
      <alignment horizontal="center" vertical="center" shrinkToFit="1"/>
      <protection hidden="1"/>
    </xf>
    <xf numFmtId="0" fontId="41" fillId="0" borderId="105" xfId="0" applyFont="1" applyBorder="1" applyAlignment="1" applyProtection="1">
      <alignment horizontal="center" vertical="center" shrinkToFit="1"/>
      <protection hidden="1"/>
    </xf>
    <xf numFmtId="0" fontId="19" fillId="0" borderId="105" xfId="0" applyFont="1" applyBorder="1" applyAlignment="1" applyProtection="1">
      <alignment horizontal="center" vertical="center" shrinkToFit="1"/>
      <protection hidden="1"/>
    </xf>
    <xf numFmtId="0" fontId="19" fillId="0" borderId="66" xfId="0" applyFont="1" applyBorder="1" applyAlignment="1" applyProtection="1">
      <alignment horizontal="center" vertical="center" shrinkToFit="1"/>
      <protection hidden="1"/>
    </xf>
    <xf numFmtId="180" fontId="5" fillId="0" borderId="67" xfId="1" applyNumberFormat="1" applyFont="1" applyFill="1" applyBorder="1" applyAlignment="1" applyProtection="1">
      <alignment horizontal="center" vertical="center" shrinkToFit="1"/>
      <protection hidden="1"/>
    </xf>
    <xf numFmtId="180" fontId="5" fillId="0" borderId="68" xfId="1" applyNumberFormat="1" applyFont="1" applyFill="1" applyBorder="1" applyAlignment="1" applyProtection="1">
      <alignment horizontal="center" vertical="center" shrinkToFit="1"/>
      <protection hidden="1"/>
    </xf>
    <xf numFmtId="41" fontId="41" fillId="37" borderId="64" xfId="0" applyNumberFormat="1" applyFont="1" applyFill="1" applyBorder="1" applyAlignment="1" applyProtection="1">
      <alignment horizontal="center" vertical="center" shrinkToFit="1"/>
      <protection hidden="1"/>
    </xf>
    <xf numFmtId="0" fontId="41" fillId="37" borderId="64" xfId="0" applyFont="1" applyFill="1" applyBorder="1" applyAlignment="1" applyProtection="1">
      <alignment horizontal="center" vertical="center" shrinkToFit="1"/>
      <protection hidden="1"/>
    </xf>
    <xf numFmtId="0" fontId="41" fillId="37" borderId="50" xfId="0" applyFont="1" applyFill="1" applyBorder="1" applyAlignment="1" applyProtection="1">
      <alignment horizontal="center" vertical="center" shrinkToFit="1"/>
      <protection hidden="1"/>
    </xf>
    <xf numFmtId="41" fontId="41" fillId="37" borderId="65" xfId="0" applyNumberFormat="1" applyFont="1" applyFill="1" applyBorder="1" applyAlignment="1" applyProtection="1">
      <alignment horizontal="center" vertical="center" shrinkToFit="1"/>
      <protection hidden="1"/>
    </xf>
    <xf numFmtId="41" fontId="41" fillId="37" borderId="52" xfId="0" applyNumberFormat="1" applyFont="1" applyFill="1" applyBorder="1" applyAlignment="1" applyProtection="1">
      <alignment horizontal="center" vertical="center" shrinkToFit="1"/>
      <protection hidden="1"/>
    </xf>
    <xf numFmtId="41" fontId="41" fillId="37" borderId="50" xfId="0" applyNumberFormat="1" applyFont="1" applyFill="1" applyBorder="1" applyAlignment="1" applyProtection="1">
      <alignment horizontal="center" vertical="center" shrinkToFit="1"/>
      <protection hidden="1"/>
    </xf>
    <xf numFmtId="41" fontId="41" fillId="37" borderId="51" xfId="0" applyNumberFormat="1" applyFont="1" applyFill="1" applyBorder="1" applyAlignment="1" applyProtection="1">
      <alignment horizontal="center" vertical="center" shrinkToFit="1"/>
      <protection hidden="1"/>
    </xf>
    <xf numFmtId="180" fontId="5" fillId="0" borderId="84" xfId="1" applyNumberFormat="1" applyFont="1" applyFill="1" applyBorder="1" applyAlignment="1" applyProtection="1">
      <alignment horizontal="center" vertical="center" shrinkToFit="1"/>
      <protection hidden="1"/>
    </xf>
    <xf numFmtId="41" fontId="41" fillId="37" borderId="91" xfId="0" applyNumberFormat="1" applyFont="1" applyFill="1" applyBorder="1" applyAlignment="1" applyProtection="1">
      <alignment horizontal="left" wrapText="1" shrinkToFit="1"/>
      <protection hidden="1"/>
    </xf>
    <xf numFmtId="41" fontId="41" fillId="37" borderId="57" xfId="0" applyNumberFormat="1" applyFont="1" applyFill="1" applyBorder="1" applyAlignment="1" applyProtection="1">
      <alignment horizontal="left" shrinkToFit="1"/>
      <protection hidden="1"/>
    </xf>
    <xf numFmtId="41" fontId="41" fillId="37" borderId="58" xfId="0" applyNumberFormat="1" applyFont="1" applyFill="1" applyBorder="1" applyAlignment="1" applyProtection="1">
      <alignment horizontal="left" shrinkToFit="1"/>
      <protection hidden="1"/>
    </xf>
    <xf numFmtId="41" fontId="41" fillId="37" borderId="90" xfId="0" applyNumberFormat="1" applyFont="1" applyFill="1" applyBorder="1" applyAlignment="1" applyProtection="1">
      <alignment horizontal="left" vertical="center" shrinkToFit="1"/>
      <protection hidden="1"/>
    </xf>
    <xf numFmtId="41" fontId="41" fillId="37" borderId="65" xfId="0" applyNumberFormat="1" applyFont="1" applyFill="1" applyBorder="1" applyAlignment="1" applyProtection="1">
      <alignment horizontal="left" vertical="center" shrinkToFit="1"/>
      <protection hidden="1"/>
    </xf>
    <xf numFmtId="14" fontId="19" fillId="0" borderId="106" xfId="0" applyNumberFormat="1" applyFont="1" applyFill="1" applyBorder="1" applyAlignment="1" applyProtection="1">
      <alignment horizontal="center" vertical="center"/>
      <protection hidden="1"/>
    </xf>
    <xf numFmtId="0" fontId="41" fillId="0" borderId="70" xfId="0" applyFont="1" applyBorder="1" applyAlignment="1" applyProtection="1">
      <alignment horizontal="center" vertical="center"/>
      <protection hidden="1"/>
    </xf>
    <xf numFmtId="0" fontId="41" fillId="0" borderId="96" xfId="0" applyFont="1" applyBorder="1" applyAlignment="1" applyProtection="1">
      <alignment horizontal="center" vertical="center"/>
      <protection hidden="1"/>
    </xf>
    <xf numFmtId="41" fontId="5" fillId="0" borderId="63" xfId="0" applyNumberFormat="1" applyFont="1" applyFill="1" applyBorder="1" applyAlignment="1" applyProtection="1">
      <alignment horizontal="center" vertical="center" shrinkToFit="1"/>
      <protection hidden="1"/>
    </xf>
    <xf numFmtId="41" fontId="5" fillId="0" borderId="45" xfId="0" applyNumberFormat="1" applyFont="1" applyFill="1" applyBorder="1" applyAlignment="1" applyProtection="1">
      <alignment horizontal="center" vertical="center" shrinkToFit="1"/>
      <protection hidden="1"/>
    </xf>
    <xf numFmtId="41" fontId="5" fillId="0" borderId="64" xfId="0" applyNumberFormat="1" applyFont="1" applyFill="1" applyBorder="1" applyAlignment="1" applyProtection="1">
      <alignment horizontal="center" vertical="center" shrinkToFit="1"/>
      <protection hidden="1"/>
    </xf>
    <xf numFmtId="41" fontId="5" fillId="0" borderId="50" xfId="0" applyNumberFormat="1" applyFont="1" applyFill="1" applyBorder="1" applyAlignment="1" applyProtection="1">
      <alignment horizontal="center" vertical="center" shrinkToFit="1"/>
      <protection hidden="1"/>
    </xf>
    <xf numFmtId="41" fontId="5" fillId="37" borderId="50" xfId="1" applyNumberFormat="1" applyFont="1" applyFill="1" applyBorder="1" applyAlignment="1" applyProtection="1">
      <alignment horizontal="center" vertical="center"/>
      <protection hidden="1"/>
    </xf>
    <xf numFmtId="41" fontId="5" fillId="37" borderId="51" xfId="1" applyNumberFormat="1" applyFont="1" applyFill="1" applyBorder="1" applyAlignment="1" applyProtection="1">
      <alignment horizontal="center" vertical="center"/>
      <protection hidden="1"/>
    </xf>
    <xf numFmtId="41" fontId="5" fillId="37" borderId="52" xfId="1" applyNumberFormat="1" applyFont="1" applyFill="1" applyBorder="1" applyAlignment="1" applyProtection="1">
      <alignment horizontal="center" vertical="center"/>
      <protection hidden="1"/>
    </xf>
    <xf numFmtId="41" fontId="5" fillId="37" borderId="53" xfId="1" applyNumberFormat="1" applyFont="1" applyFill="1" applyBorder="1" applyAlignment="1" applyProtection="1">
      <alignment horizontal="center" vertical="center"/>
      <protection hidden="1"/>
    </xf>
    <xf numFmtId="0" fontId="5" fillId="37" borderId="36" xfId="0" applyFont="1" applyFill="1" applyBorder="1" applyAlignment="1" applyProtection="1">
      <alignment horizontal="center" vertical="center"/>
      <protection hidden="1"/>
    </xf>
    <xf numFmtId="0" fontId="5" fillId="37" borderId="37" xfId="0" applyFont="1" applyFill="1" applyBorder="1" applyAlignment="1" applyProtection="1">
      <alignment horizontal="center" vertical="center"/>
      <protection hidden="1"/>
    </xf>
    <xf numFmtId="0" fontId="5" fillId="37" borderId="56" xfId="0" applyFont="1" applyFill="1" applyBorder="1" applyAlignment="1" applyProtection="1">
      <alignment horizontal="center" vertical="center"/>
      <protection hidden="1"/>
    </xf>
    <xf numFmtId="186" fontId="19" fillId="39" borderId="0" xfId="0" applyNumberFormat="1" applyFont="1" applyFill="1" applyBorder="1" applyAlignment="1" applyProtection="1">
      <alignment horizontal="right" vertical="center"/>
      <protection hidden="1"/>
    </xf>
    <xf numFmtId="41" fontId="5" fillId="37" borderId="50" xfId="1" applyNumberFormat="1" applyFont="1" applyFill="1" applyBorder="1" applyAlignment="1" applyProtection="1">
      <alignment horizontal="right" vertical="center"/>
      <protection hidden="1"/>
    </xf>
    <xf numFmtId="41" fontId="5" fillId="37" borderId="51" xfId="1" applyNumberFormat="1" applyFont="1" applyFill="1" applyBorder="1" applyAlignment="1" applyProtection="1">
      <alignment horizontal="right" vertical="center"/>
      <protection hidden="1"/>
    </xf>
    <xf numFmtId="41" fontId="5" fillId="37" borderId="38" xfId="1" applyNumberFormat="1" applyFont="1" applyFill="1" applyBorder="1" applyAlignment="1" applyProtection="1">
      <alignment horizontal="right" vertical="center"/>
      <protection hidden="1"/>
    </xf>
    <xf numFmtId="41" fontId="5" fillId="37" borderId="52" xfId="1" applyNumberFormat="1" applyFont="1" applyFill="1" applyBorder="1" applyAlignment="1" applyProtection="1">
      <alignment horizontal="right" vertical="center"/>
      <protection hidden="1"/>
    </xf>
    <xf numFmtId="41" fontId="5" fillId="37" borderId="53" xfId="1" applyNumberFormat="1" applyFont="1" applyFill="1" applyBorder="1" applyAlignment="1" applyProtection="1">
      <alignment horizontal="right" vertical="center"/>
      <protection hidden="1"/>
    </xf>
    <xf numFmtId="41" fontId="5" fillId="37" borderId="54" xfId="1" applyNumberFormat="1" applyFont="1" applyFill="1" applyBorder="1" applyAlignment="1" applyProtection="1">
      <alignment horizontal="right" vertical="center"/>
      <protection hidden="1"/>
    </xf>
    <xf numFmtId="0" fontId="18" fillId="37" borderId="53" xfId="0" applyFont="1" applyFill="1" applyBorder="1" applyAlignment="1" applyProtection="1">
      <alignment horizontal="left" vertical="center"/>
      <protection hidden="1"/>
    </xf>
    <xf numFmtId="0" fontId="18" fillId="37" borderId="54" xfId="0" applyFont="1" applyFill="1" applyBorder="1" applyAlignment="1" applyProtection="1">
      <alignment horizontal="left" vertical="center"/>
      <protection hidden="1"/>
    </xf>
    <xf numFmtId="41" fontId="19" fillId="37" borderId="50" xfId="1" applyFont="1" applyFill="1" applyBorder="1" applyAlignment="1" applyProtection="1">
      <alignment horizontal="center" vertical="center" shrinkToFit="1"/>
      <protection hidden="1"/>
    </xf>
    <xf numFmtId="41" fontId="19" fillId="37" borderId="51" xfId="1" applyFont="1" applyFill="1" applyBorder="1" applyAlignment="1" applyProtection="1">
      <alignment horizontal="center" vertical="center" shrinkToFit="1"/>
      <protection hidden="1"/>
    </xf>
    <xf numFmtId="41" fontId="19" fillId="37" borderId="38" xfId="1" applyFont="1" applyFill="1" applyBorder="1" applyAlignment="1" applyProtection="1">
      <alignment horizontal="center" vertical="center" shrinkToFit="1"/>
      <protection hidden="1"/>
    </xf>
    <xf numFmtId="41" fontId="41" fillId="37" borderId="50" xfId="1" applyFont="1" applyFill="1" applyBorder="1" applyAlignment="1" applyProtection="1">
      <alignment horizontal="center" vertical="center" shrinkToFit="1"/>
      <protection hidden="1"/>
    </xf>
    <xf numFmtId="41" fontId="41" fillId="37" borderId="51" xfId="1" applyFont="1" applyFill="1" applyBorder="1" applyAlignment="1" applyProtection="1">
      <alignment horizontal="center" vertical="center" shrinkToFit="1"/>
      <protection hidden="1"/>
    </xf>
    <xf numFmtId="41" fontId="41" fillId="37" borderId="38" xfId="1" applyFont="1" applyFill="1" applyBorder="1" applyAlignment="1" applyProtection="1">
      <alignment horizontal="center" vertical="center" shrinkToFit="1"/>
      <protection hidden="1"/>
    </xf>
    <xf numFmtId="0" fontId="41" fillId="39" borderId="0" xfId="0" applyFont="1" applyFill="1" applyBorder="1" applyAlignment="1" applyProtection="1">
      <alignment horizontal="right" vertical="center"/>
      <protection hidden="1"/>
    </xf>
    <xf numFmtId="0" fontId="18" fillId="37" borderId="37" xfId="0" applyFont="1" applyFill="1" applyBorder="1" applyAlignment="1" applyProtection="1">
      <alignment horizontal="center" vertical="center"/>
      <protection hidden="1"/>
    </xf>
    <xf numFmtId="0" fontId="18" fillId="37" borderId="56" xfId="0" applyFont="1" applyFill="1" applyBorder="1" applyAlignment="1" applyProtection="1">
      <alignment horizontal="center" vertical="center"/>
      <protection hidden="1"/>
    </xf>
    <xf numFmtId="0" fontId="18" fillId="37" borderId="51" xfId="0" applyFont="1" applyFill="1" applyBorder="1" applyAlignment="1" applyProtection="1">
      <alignment horizontal="left" vertical="center"/>
      <protection hidden="1"/>
    </xf>
    <xf numFmtId="0" fontId="18" fillId="37" borderId="38" xfId="0" applyFont="1" applyFill="1" applyBorder="1" applyAlignment="1" applyProtection="1">
      <alignment horizontal="left" vertical="center"/>
      <protection hidden="1"/>
    </xf>
    <xf numFmtId="0" fontId="19" fillId="37" borderId="52" xfId="0" applyFont="1" applyFill="1" applyBorder="1" applyAlignment="1" applyProtection="1">
      <alignment horizontal="left" vertical="center"/>
      <protection hidden="1"/>
    </xf>
    <xf numFmtId="0" fontId="19" fillId="37" borderId="53" xfId="0" applyFont="1" applyFill="1" applyBorder="1" applyAlignment="1" applyProtection="1">
      <alignment horizontal="left" vertical="center"/>
      <protection hidden="1"/>
    </xf>
    <xf numFmtId="0" fontId="19" fillId="37" borderId="54" xfId="0" applyFont="1" applyFill="1" applyBorder="1" applyAlignment="1" applyProtection="1">
      <alignment horizontal="left" vertical="center"/>
      <protection hidden="1"/>
    </xf>
    <xf numFmtId="0" fontId="45" fillId="39" borderId="26" xfId="0" applyFont="1" applyFill="1" applyBorder="1" applyAlignment="1" applyProtection="1">
      <alignment horizontal="center" vertical="center"/>
      <protection hidden="1"/>
    </xf>
    <xf numFmtId="0" fontId="46" fillId="39" borderId="26" xfId="0" applyFont="1" applyFill="1" applyBorder="1" applyAlignment="1" applyProtection="1">
      <alignment horizontal="center" vertical="center"/>
      <protection hidden="1"/>
    </xf>
    <xf numFmtId="41" fontId="41" fillId="37" borderId="52" xfId="1" applyFont="1" applyFill="1" applyBorder="1" applyAlignment="1" applyProtection="1">
      <alignment horizontal="center" vertical="center" shrinkToFit="1"/>
      <protection hidden="1"/>
    </xf>
    <xf numFmtId="41" fontId="41" fillId="37" borderId="53" xfId="1" applyFont="1" applyFill="1" applyBorder="1" applyAlignment="1" applyProtection="1">
      <alignment horizontal="center" vertical="center" shrinkToFit="1"/>
      <protection hidden="1"/>
    </xf>
    <xf numFmtId="41" fontId="41" fillId="37" borderId="54" xfId="1" applyFont="1" applyFill="1" applyBorder="1" applyAlignment="1" applyProtection="1">
      <alignment horizontal="center" vertical="center" shrinkToFit="1"/>
      <protection hidden="1"/>
    </xf>
    <xf numFmtId="41" fontId="19" fillId="37" borderId="52" xfId="1" applyFont="1" applyFill="1" applyBorder="1" applyAlignment="1" applyProtection="1">
      <alignment horizontal="center" vertical="center" shrinkToFit="1"/>
      <protection hidden="1"/>
    </xf>
    <xf numFmtId="41" fontId="19" fillId="37" borderId="53" xfId="1" applyFont="1" applyFill="1" applyBorder="1" applyAlignment="1" applyProtection="1">
      <alignment horizontal="center" vertical="center" shrinkToFit="1"/>
      <protection hidden="1"/>
    </xf>
    <xf numFmtId="41" fontId="19" fillId="37" borderId="54" xfId="1" applyFont="1" applyFill="1" applyBorder="1" applyAlignment="1" applyProtection="1">
      <alignment horizontal="center" vertical="center" shrinkToFit="1"/>
      <protection hidden="1"/>
    </xf>
    <xf numFmtId="0" fontId="19" fillId="37" borderId="60" xfId="0" applyFont="1" applyFill="1" applyBorder="1" applyAlignment="1" applyProtection="1">
      <alignment horizontal="center" vertical="center" shrinkToFit="1"/>
      <protection hidden="1"/>
    </xf>
    <xf numFmtId="0" fontId="19" fillId="37" borderId="55" xfId="0" applyFont="1" applyFill="1" applyBorder="1" applyAlignment="1" applyProtection="1">
      <alignment horizontal="center" vertical="center" shrinkToFit="1"/>
      <protection hidden="1"/>
    </xf>
    <xf numFmtId="0" fontId="19" fillId="37" borderId="36" xfId="0" applyFont="1" applyFill="1" applyBorder="1" applyAlignment="1" applyProtection="1">
      <alignment horizontal="center" vertical="center" shrinkToFit="1"/>
      <protection hidden="1"/>
    </xf>
    <xf numFmtId="0" fontId="19" fillId="37" borderId="56" xfId="0" applyFont="1" applyFill="1" applyBorder="1" applyAlignment="1" applyProtection="1">
      <alignment horizontal="center" vertical="center" shrinkToFit="1"/>
      <protection hidden="1"/>
    </xf>
    <xf numFmtId="0" fontId="19" fillId="37" borderId="45" xfId="0" applyFont="1" applyFill="1" applyBorder="1" applyAlignment="1" applyProtection="1">
      <alignment horizontal="center" vertical="center" shrinkToFit="1"/>
      <protection hidden="1"/>
    </xf>
    <xf numFmtId="0" fontId="19" fillId="37" borderId="46" xfId="0" applyFont="1" applyFill="1" applyBorder="1" applyAlignment="1" applyProtection="1">
      <alignment horizontal="center" vertical="center" shrinkToFit="1"/>
      <protection hidden="1"/>
    </xf>
    <xf numFmtId="0" fontId="19" fillId="37" borderId="47" xfId="0" applyFont="1" applyFill="1" applyBorder="1" applyAlignment="1" applyProtection="1">
      <alignment horizontal="center" vertical="center" shrinkToFit="1"/>
      <protection hidden="1"/>
    </xf>
    <xf numFmtId="0" fontId="19" fillId="37" borderId="50" xfId="0" applyFont="1" applyFill="1" applyBorder="1" applyAlignment="1" applyProtection="1">
      <alignment horizontal="center" vertical="center" shrinkToFit="1"/>
      <protection hidden="1"/>
    </xf>
    <xf numFmtId="0" fontId="19" fillId="37" borderId="51" xfId="0" applyFont="1" applyFill="1" applyBorder="1" applyAlignment="1" applyProtection="1">
      <alignment horizontal="center" vertical="center" shrinkToFit="1"/>
      <protection hidden="1"/>
    </xf>
    <xf numFmtId="0" fontId="19" fillId="37" borderId="38" xfId="0" applyFont="1" applyFill="1" applyBorder="1" applyAlignment="1" applyProtection="1">
      <alignment horizontal="center" vertical="center" shrinkToFit="1"/>
      <protection hidden="1"/>
    </xf>
    <xf numFmtId="0" fontId="41" fillId="37" borderId="51" xfId="0" applyFont="1" applyFill="1" applyBorder="1" applyAlignment="1" applyProtection="1">
      <alignment horizontal="center" vertical="center" shrinkToFit="1"/>
      <protection hidden="1"/>
    </xf>
    <xf numFmtId="0" fontId="41" fillId="37" borderId="38" xfId="0" applyFont="1" applyFill="1" applyBorder="1" applyAlignment="1" applyProtection="1">
      <alignment horizontal="center" vertical="center" shrinkToFit="1"/>
      <protection hidden="1"/>
    </xf>
    <xf numFmtId="41" fontId="5" fillId="37" borderId="52" xfId="1" applyFont="1" applyFill="1" applyBorder="1" applyAlignment="1" applyProtection="1">
      <alignment horizontal="center" vertical="center" shrinkToFit="1"/>
      <protection hidden="1"/>
    </xf>
    <xf numFmtId="41" fontId="5" fillId="37" borderId="53" xfId="1" applyFont="1" applyFill="1" applyBorder="1" applyAlignment="1" applyProtection="1">
      <alignment horizontal="center" vertical="center" shrinkToFit="1"/>
      <protection hidden="1"/>
    </xf>
    <xf numFmtId="41" fontId="5" fillId="37" borderId="54" xfId="1" applyFont="1" applyFill="1" applyBorder="1" applyAlignment="1" applyProtection="1">
      <alignment horizontal="center" vertical="center" shrinkToFit="1"/>
      <protection hidden="1"/>
    </xf>
    <xf numFmtId="41" fontId="41" fillId="37" borderId="99" xfId="0" applyNumberFormat="1" applyFont="1" applyFill="1" applyBorder="1" applyAlignment="1" applyProtection="1">
      <alignment horizontal="left" vertical="center" wrapText="1" shrinkToFit="1"/>
      <protection hidden="1"/>
    </xf>
    <xf numFmtId="41" fontId="41" fillId="37" borderId="53" xfId="0" applyNumberFormat="1" applyFont="1" applyFill="1" applyBorder="1" applyAlignment="1" applyProtection="1">
      <alignment horizontal="left" vertical="center" wrapText="1" shrinkToFit="1"/>
      <protection hidden="1"/>
    </xf>
    <xf numFmtId="41" fontId="41" fillId="37" borderId="54" xfId="0" applyNumberFormat="1" applyFont="1" applyFill="1" applyBorder="1" applyAlignment="1" applyProtection="1">
      <alignment horizontal="left" vertical="center" wrapText="1" shrinkToFit="1"/>
      <protection hidden="1"/>
    </xf>
    <xf numFmtId="41" fontId="41" fillId="37" borderId="52" xfId="1" applyNumberFormat="1" applyFont="1" applyFill="1" applyBorder="1" applyAlignment="1" applyProtection="1">
      <alignment horizontal="center" vertical="center" shrinkToFit="1"/>
      <protection hidden="1"/>
    </xf>
    <xf numFmtId="41" fontId="41" fillId="37" borderId="53" xfId="1" applyNumberFormat="1" applyFont="1" applyFill="1" applyBorder="1" applyAlignment="1" applyProtection="1">
      <alignment horizontal="center" vertical="center" shrinkToFit="1"/>
      <protection hidden="1"/>
    </xf>
    <xf numFmtId="41" fontId="41" fillId="37" borderId="100" xfId="1" applyNumberFormat="1" applyFont="1" applyFill="1" applyBorder="1" applyAlignment="1" applyProtection="1">
      <alignment horizontal="center" vertical="center" shrinkToFit="1"/>
      <protection hidden="1"/>
    </xf>
    <xf numFmtId="41" fontId="19" fillId="37" borderId="72" xfId="0" applyNumberFormat="1" applyFont="1" applyFill="1" applyBorder="1" applyAlignment="1" applyProtection="1">
      <alignment horizontal="center" vertical="center"/>
      <protection hidden="1"/>
    </xf>
    <xf numFmtId="41" fontId="19" fillId="37" borderId="58" xfId="0" applyNumberFormat="1" applyFont="1" applyFill="1" applyBorder="1" applyAlignment="1" applyProtection="1">
      <alignment horizontal="center" vertical="center"/>
      <protection hidden="1"/>
    </xf>
    <xf numFmtId="41" fontId="19" fillId="37" borderId="74" xfId="0" applyNumberFormat="1" applyFont="1" applyFill="1" applyBorder="1" applyAlignment="1" applyProtection="1">
      <alignment horizontal="center" vertical="center"/>
      <protection hidden="1"/>
    </xf>
    <xf numFmtId="41" fontId="19" fillId="37" borderId="59" xfId="0" applyNumberFormat="1" applyFont="1" applyFill="1" applyBorder="1" applyAlignment="1" applyProtection="1">
      <alignment horizontal="center" vertical="center"/>
      <protection hidden="1"/>
    </xf>
    <xf numFmtId="41" fontId="19" fillId="37" borderId="62" xfId="0" applyNumberFormat="1" applyFont="1" applyFill="1" applyBorder="1" applyAlignment="1" applyProtection="1">
      <alignment horizontal="center" vertical="center"/>
      <protection hidden="1"/>
    </xf>
    <xf numFmtId="41" fontId="19" fillId="37" borderId="61" xfId="0" applyNumberFormat="1" applyFont="1" applyFill="1" applyBorder="1" applyAlignment="1" applyProtection="1">
      <alignment horizontal="center" vertical="center"/>
      <protection hidden="1"/>
    </xf>
    <xf numFmtId="14" fontId="41" fillId="37" borderId="50" xfId="1" applyNumberFormat="1" applyFont="1" applyFill="1" applyBorder="1" applyAlignment="1" applyProtection="1">
      <alignment horizontal="center" vertical="center" shrinkToFit="1"/>
      <protection hidden="1"/>
    </xf>
    <xf numFmtId="14" fontId="41" fillId="37" borderId="38" xfId="1" applyNumberFormat="1" applyFont="1" applyFill="1" applyBorder="1" applyAlignment="1" applyProtection="1">
      <alignment horizontal="center" vertical="center" shrinkToFit="1"/>
      <protection hidden="1"/>
    </xf>
    <xf numFmtId="0" fontId="41" fillId="37" borderId="60" xfId="0" applyFont="1" applyFill="1" applyBorder="1" applyAlignment="1" applyProtection="1">
      <alignment horizontal="center" vertical="center" wrapText="1" shrinkToFit="1"/>
      <protection hidden="1"/>
    </xf>
    <xf numFmtId="0" fontId="41" fillId="37" borderId="44" xfId="0" applyFont="1" applyFill="1" applyBorder="1" applyAlignment="1" applyProtection="1">
      <alignment horizontal="center" vertical="center" wrapText="1" shrinkToFit="1"/>
      <protection hidden="1"/>
    </xf>
    <xf numFmtId="0" fontId="41" fillId="37" borderId="55" xfId="0" applyFont="1" applyFill="1" applyBorder="1" applyAlignment="1" applyProtection="1">
      <alignment horizontal="center" vertical="center" wrapText="1" shrinkToFit="1"/>
      <protection hidden="1"/>
    </xf>
    <xf numFmtId="0" fontId="41" fillId="37" borderId="36" xfId="0" applyFont="1" applyFill="1" applyBorder="1" applyAlignment="1" applyProtection="1">
      <alignment horizontal="center" vertical="center" wrapText="1" shrinkToFit="1"/>
      <protection hidden="1"/>
    </xf>
    <xf numFmtId="0" fontId="41" fillId="37" borderId="37" xfId="0" applyFont="1" applyFill="1" applyBorder="1" applyAlignment="1" applyProtection="1">
      <alignment horizontal="center" vertical="center" wrapText="1" shrinkToFit="1"/>
      <protection hidden="1"/>
    </xf>
    <xf numFmtId="0" fontId="41" fillId="37" borderId="56" xfId="0" applyFont="1" applyFill="1" applyBorder="1" applyAlignment="1" applyProtection="1">
      <alignment horizontal="center" vertical="center" wrapText="1" shrinkToFit="1"/>
      <protection hidden="1"/>
    </xf>
    <xf numFmtId="0" fontId="41" fillId="39" borderId="46" xfId="0" applyFont="1" applyFill="1" applyBorder="1" applyAlignment="1" applyProtection="1">
      <alignment horizontal="center" vertical="center"/>
      <protection hidden="1"/>
    </xf>
    <xf numFmtId="0" fontId="41" fillId="39" borderId="47" xfId="0" applyFont="1" applyFill="1" applyBorder="1" applyAlignment="1" applyProtection="1">
      <alignment horizontal="center" vertical="center"/>
      <protection hidden="1"/>
    </xf>
    <xf numFmtId="0" fontId="41" fillId="39" borderId="51" xfId="0" applyFont="1" applyFill="1" applyBorder="1" applyAlignment="1" applyProtection="1">
      <alignment horizontal="center" vertical="center"/>
      <protection hidden="1"/>
    </xf>
    <xf numFmtId="0" fontId="41" fillId="39" borderId="38" xfId="0" applyFont="1" applyFill="1" applyBorder="1" applyAlignment="1" applyProtection="1">
      <alignment horizontal="center" vertical="center"/>
      <protection hidden="1"/>
    </xf>
    <xf numFmtId="0" fontId="19" fillId="39" borderId="53" xfId="0" applyFont="1" applyFill="1" applyBorder="1" applyAlignment="1" applyProtection="1">
      <alignment horizontal="center" vertical="center"/>
      <protection hidden="1"/>
    </xf>
    <xf numFmtId="0" fontId="19" fillId="39" borderId="54" xfId="0" applyFont="1" applyFill="1" applyBorder="1" applyAlignment="1" applyProtection="1">
      <alignment horizontal="center" vertical="center"/>
      <protection hidden="1"/>
    </xf>
    <xf numFmtId="0" fontId="41" fillId="0" borderId="44" xfId="0" applyFont="1" applyBorder="1" applyAlignment="1" applyProtection="1">
      <alignment horizontal="center" vertical="center" shrinkToFit="1"/>
      <protection hidden="1"/>
    </xf>
    <xf numFmtId="0" fontId="41" fillId="0" borderId="26" xfId="0" applyFont="1" applyBorder="1" applyAlignment="1" applyProtection="1">
      <alignment horizontal="center" vertical="center" shrinkToFit="1"/>
      <protection hidden="1"/>
    </xf>
    <xf numFmtId="180" fontId="5" fillId="36" borderId="67" xfId="1" applyNumberFormat="1" applyFont="1" applyFill="1" applyBorder="1" applyAlignment="1" applyProtection="1">
      <alignment horizontal="center" vertical="center" shrinkToFit="1"/>
      <protection hidden="1"/>
    </xf>
    <xf numFmtId="0" fontId="44" fillId="36" borderId="50" xfId="0" applyFont="1" applyFill="1" applyBorder="1" applyAlignment="1" applyProtection="1">
      <alignment horizontal="center" vertical="center"/>
      <protection hidden="1"/>
    </xf>
    <xf numFmtId="0" fontId="44" fillId="36" borderId="51" xfId="0" applyFont="1" applyFill="1" applyBorder="1" applyAlignment="1" applyProtection="1">
      <alignment horizontal="center" vertical="center"/>
      <protection hidden="1"/>
    </xf>
    <xf numFmtId="188" fontId="41" fillId="37" borderId="72" xfId="0" applyNumberFormat="1" applyFont="1" applyFill="1" applyBorder="1" applyAlignment="1" applyProtection="1">
      <alignment horizontal="center" vertical="center" wrapText="1"/>
      <protection hidden="1"/>
    </xf>
    <xf numFmtId="188" fontId="41" fillId="37" borderId="57" xfId="0" applyNumberFormat="1" applyFont="1" applyFill="1" applyBorder="1" applyAlignment="1" applyProtection="1">
      <alignment horizontal="center" vertical="center" wrapText="1"/>
      <protection hidden="1"/>
    </xf>
    <xf numFmtId="188" fontId="41" fillId="37" borderId="74" xfId="0" applyNumberFormat="1" applyFont="1" applyFill="1" applyBorder="1" applyAlignment="1" applyProtection="1">
      <alignment horizontal="center" vertical="center" wrapText="1"/>
      <protection hidden="1"/>
    </xf>
    <xf numFmtId="188" fontId="41" fillId="37" borderId="0" xfId="0" applyNumberFormat="1" applyFont="1" applyFill="1" applyBorder="1" applyAlignment="1" applyProtection="1">
      <alignment horizontal="center" vertical="center" wrapText="1"/>
      <protection hidden="1"/>
    </xf>
    <xf numFmtId="188" fontId="41" fillId="37" borderId="62" xfId="0" applyNumberFormat="1" applyFont="1" applyFill="1" applyBorder="1" applyAlignment="1" applyProtection="1">
      <alignment horizontal="center" vertical="center" wrapText="1"/>
      <protection hidden="1"/>
    </xf>
    <xf numFmtId="188" fontId="41" fillId="37" borderId="26" xfId="0" applyNumberFormat="1" applyFont="1" applyFill="1" applyBorder="1" applyAlignment="1" applyProtection="1">
      <alignment horizontal="center" vertical="center" wrapText="1"/>
      <protection hidden="1"/>
    </xf>
    <xf numFmtId="41" fontId="43" fillId="36" borderId="64" xfId="1" applyFont="1" applyFill="1" applyBorder="1" applyAlignment="1" applyProtection="1">
      <alignment horizontal="center" vertical="center" shrinkToFit="1"/>
      <protection hidden="1"/>
    </xf>
    <xf numFmtId="41" fontId="43" fillId="36" borderId="65" xfId="1" applyFont="1" applyFill="1" applyBorder="1" applyAlignment="1" applyProtection="1">
      <alignment horizontal="center" vertical="center" shrinkToFit="1"/>
      <protection hidden="1"/>
    </xf>
    <xf numFmtId="0" fontId="41" fillId="37" borderId="60" xfId="0" applyFont="1" applyFill="1" applyBorder="1" applyAlignment="1" applyProtection="1">
      <alignment horizontal="center" vertical="center" wrapText="1"/>
      <protection hidden="1"/>
    </xf>
    <xf numFmtId="0" fontId="41" fillId="37" borderId="44" xfId="0" applyFont="1" applyFill="1" applyBorder="1" applyAlignment="1" applyProtection="1">
      <alignment horizontal="center" vertical="center" wrapText="1"/>
      <protection hidden="1"/>
    </xf>
    <xf numFmtId="0" fontId="41" fillId="37" borderId="36" xfId="0" applyFont="1" applyFill="1" applyBorder="1" applyAlignment="1" applyProtection="1">
      <alignment horizontal="center" vertical="center" wrapText="1"/>
      <protection hidden="1"/>
    </xf>
    <xf numFmtId="0" fontId="41" fillId="37" borderId="37" xfId="0" applyFont="1" applyFill="1" applyBorder="1" applyAlignment="1" applyProtection="1">
      <alignment horizontal="center" vertical="center" wrapText="1"/>
      <protection hidden="1"/>
    </xf>
    <xf numFmtId="0" fontId="41" fillId="0" borderId="96" xfId="0" applyFont="1" applyBorder="1" applyAlignment="1" applyProtection="1">
      <alignment horizontal="center" vertical="center" shrinkToFit="1"/>
      <protection hidden="1"/>
    </xf>
    <xf numFmtId="41" fontId="41" fillId="37" borderId="97" xfId="0" applyNumberFormat="1" applyFont="1" applyFill="1" applyBorder="1" applyAlignment="1" applyProtection="1">
      <alignment horizontal="center" vertical="center" shrinkToFit="1"/>
      <protection hidden="1"/>
    </xf>
    <xf numFmtId="41" fontId="5" fillId="37" borderId="50" xfId="1" applyFont="1" applyFill="1" applyBorder="1" applyAlignment="1" applyProtection="1">
      <alignment horizontal="center" vertical="center" shrinkToFit="1"/>
      <protection hidden="1"/>
    </xf>
    <xf numFmtId="41" fontId="5" fillId="37" borderId="51" xfId="1" applyFont="1" applyFill="1" applyBorder="1" applyAlignment="1" applyProtection="1">
      <alignment horizontal="center" vertical="center" shrinkToFit="1"/>
      <protection hidden="1"/>
    </xf>
    <xf numFmtId="41" fontId="5" fillId="37" borderId="38" xfId="1" applyFont="1" applyFill="1" applyBorder="1" applyAlignment="1" applyProtection="1">
      <alignment horizontal="center" vertical="center" shrinkToFit="1"/>
      <protection hidden="1"/>
    </xf>
    <xf numFmtId="41" fontId="41" fillId="37" borderId="53" xfId="0" applyNumberFormat="1" applyFont="1" applyFill="1" applyBorder="1" applyAlignment="1" applyProtection="1">
      <alignment horizontal="center" vertical="center" shrinkToFit="1"/>
      <protection hidden="1"/>
    </xf>
    <xf numFmtId="41" fontId="41" fillId="37" borderId="72" xfId="0" applyNumberFormat="1" applyFont="1" applyFill="1" applyBorder="1" applyAlignment="1" applyProtection="1">
      <alignment horizontal="center" vertical="center"/>
      <protection hidden="1"/>
    </xf>
    <xf numFmtId="41" fontId="41" fillId="37" borderId="57" xfId="0" applyNumberFormat="1" applyFont="1" applyFill="1" applyBorder="1" applyAlignment="1" applyProtection="1">
      <alignment horizontal="center" vertical="center"/>
      <protection hidden="1"/>
    </xf>
    <xf numFmtId="41" fontId="41" fillId="37" borderId="58" xfId="0" applyNumberFormat="1" applyFont="1" applyFill="1" applyBorder="1" applyAlignment="1" applyProtection="1">
      <alignment horizontal="center" vertical="center"/>
      <protection hidden="1"/>
    </xf>
    <xf numFmtId="41" fontId="41" fillId="37" borderId="74" xfId="0" applyNumberFormat="1" applyFont="1" applyFill="1" applyBorder="1" applyAlignment="1" applyProtection="1">
      <alignment horizontal="center" vertical="center"/>
      <protection hidden="1"/>
    </xf>
    <xf numFmtId="41" fontId="41" fillId="37" borderId="0" xfId="0" applyNumberFormat="1" applyFont="1" applyFill="1" applyBorder="1" applyAlignment="1" applyProtection="1">
      <alignment horizontal="center" vertical="center"/>
      <protection hidden="1"/>
    </xf>
    <xf numFmtId="41" fontId="41" fillId="37" borderId="59" xfId="0" applyNumberFormat="1" applyFont="1" applyFill="1" applyBorder="1" applyAlignment="1" applyProtection="1">
      <alignment horizontal="center" vertical="center"/>
      <protection hidden="1"/>
    </xf>
    <xf numFmtId="41" fontId="41" fillId="37" borderId="62" xfId="0" applyNumberFormat="1" applyFont="1" applyFill="1" applyBorder="1" applyAlignment="1" applyProtection="1">
      <alignment horizontal="center" vertical="center"/>
      <protection hidden="1"/>
    </xf>
    <xf numFmtId="41" fontId="41" fillId="37" borderId="26" xfId="0" applyNumberFormat="1" applyFont="1" applyFill="1" applyBorder="1" applyAlignment="1" applyProtection="1">
      <alignment horizontal="center" vertical="center"/>
      <protection hidden="1"/>
    </xf>
    <xf numFmtId="41" fontId="41" fillId="37" borderId="61" xfId="0" applyNumberFormat="1" applyFont="1" applyFill="1" applyBorder="1" applyAlignment="1" applyProtection="1">
      <alignment horizontal="center" vertical="center"/>
      <protection hidden="1"/>
    </xf>
    <xf numFmtId="41" fontId="41" fillId="37" borderId="89" xfId="0" applyNumberFormat="1" applyFont="1" applyFill="1" applyBorder="1" applyAlignment="1" applyProtection="1">
      <alignment horizontal="left" vertical="center" shrinkToFit="1"/>
      <protection hidden="1"/>
    </xf>
    <xf numFmtId="41" fontId="41" fillId="37" borderId="64" xfId="0" applyNumberFormat="1" applyFont="1" applyFill="1" applyBorder="1" applyAlignment="1" applyProtection="1">
      <alignment horizontal="left" vertical="center" shrinkToFit="1"/>
      <protection hidden="1"/>
    </xf>
    <xf numFmtId="41" fontId="41" fillId="37" borderId="89" xfId="0" applyNumberFormat="1" applyFont="1" applyFill="1" applyBorder="1" applyAlignment="1" applyProtection="1">
      <alignment horizontal="left" vertical="center" wrapText="1" shrinkToFit="1"/>
      <protection hidden="1"/>
    </xf>
    <xf numFmtId="41" fontId="41" fillId="37" borderId="64" xfId="0" applyNumberFormat="1" applyFont="1" applyFill="1" applyBorder="1" applyAlignment="1" applyProtection="1">
      <alignment horizontal="left" vertical="center" wrapText="1" shrinkToFit="1"/>
      <protection hidden="1"/>
    </xf>
    <xf numFmtId="41" fontId="5" fillId="0" borderId="64" xfId="1" applyFont="1" applyFill="1" applyBorder="1" applyAlignment="1" applyProtection="1">
      <alignment horizontal="center" vertical="center" shrinkToFit="1"/>
      <protection hidden="1"/>
    </xf>
    <xf numFmtId="41" fontId="5" fillId="0" borderId="50" xfId="1" applyFont="1" applyFill="1" applyBorder="1" applyAlignment="1" applyProtection="1">
      <alignment horizontal="center" vertical="center" shrinkToFit="1"/>
      <protection hidden="1"/>
    </xf>
    <xf numFmtId="41" fontId="5" fillId="0" borderId="65" xfId="1" applyFont="1" applyFill="1" applyBorder="1" applyAlignment="1" applyProtection="1">
      <alignment horizontal="center" vertical="center" shrinkToFit="1"/>
      <protection hidden="1"/>
    </xf>
    <xf numFmtId="41" fontId="5" fillId="0" borderId="52" xfId="1" applyFont="1" applyFill="1" applyBorder="1" applyAlignment="1" applyProtection="1">
      <alignment horizontal="center" vertical="center" shrinkToFit="1"/>
      <protection hidden="1"/>
    </xf>
    <xf numFmtId="41" fontId="41" fillId="37" borderId="101" xfId="0" applyNumberFormat="1" applyFont="1" applyFill="1" applyBorder="1" applyAlignment="1" applyProtection="1">
      <alignment horizontal="left" vertical="center" wrapText="1" shrinkToFit="1"/>
      <protection hidden="1"/>
    </xf>
    <xf numFmtId="41" fontId="41" fillId="37" borderId="51" xfId="0" applyNumberFormat="1" applyFont="1" applyFill="1" applyBorder="1" applyAlignment="1" applyProtection="1">
      <alignment horizontal="left" vertical="center" wrapText="1" shrinkToFit="1"/>
      <protection hidden="1"/>
    </xf>
    <xf numFmtId="41" fontId="41" fillId="37" borderId="38" xfId="0" applyNumberFormat="1" applyFont="1" applyFill="1" applyBorder="1" applyAlignment="1" applyProtection="1">
      <alignment horizontal="left" vertical="center" wrapText="1" shrinkToFit="1"/>
      <protection hidden="1"/>
    </xf>
    <xf numFmtId="41" fontId="41" fillId="37" borderId="64" xfId="1" applyNumberFormat="1" applyFont="1" applyFill="1" applyBorder="1" applyAlignment="1" applyProtection="1">
      <alignment horizontal="center" vertical="center" shrinkToFit="1"/>
      <protection hidden="1"/>
    </xf>
    <xf numFmtId="41" fontId="19" fillId="37" borderId="95" xfId="0" applyNumberFormat="1" applyFont="1" applyFill="1" applyBorder="1" applyAlignment="1" applyProtection="1">
      <alignment horizontal="left" vertical="top" wrapText="1" shrinkToFit="1"/>
      <protection hidden="1"/>
    </xf>
    <xf numFmtId="41" fontId="19" fillId="37" borderId="37" xfId="0" applyNumberFormat="1" applyFont="1" applyFill="1" applyBorder="1" applyAlignment="1" applyProtection="1">
      <alignment horizontal="left" vertical="top" wrapText="1" shrinkToFit="1"/>
      <protection hidden="1"/>
    </xf>
    <xf numFmtId="41" fontId="19" fillId="37" borderId="56" xfId="0" applyNumberFormat="1" applyFont="1" applyFill="1" applyBorder="1" applyAlignment="1" applyProtection="1">
      <alignment horizontal="left" vertical="top" wrapText="1" shrinkToFit="1"/>
      <protection hidden="1"/>
    </xf>
    <xf numFmtId="0" fontId="19" fillId="0" borderId="36" xfId="0" applyFont="1" applyBorder="1" applyAlignment="1" applyProtection="1">
      <alignment horizontal="left" vertical="center"/>
      <protection hidden="1"/>
    </xf>
    <xf numFmtId="0" fontId="19" fillId="0" borderId="37" xfId="0" applyFont="1" applyBorder="1" applyAlignment="1" applyProtection="1">
      <alignment horizontal="left" vertical="center"/>
      <protection hidden="1"/>
    </xf>
    <xf numFmtId="0" fontId="19" fillId="0" borderId="56" xfId="0" applyFont="1" applyBorder="1" applyAlignment="1" applyProtection="1">
      <alignment horizontal="left" vertical="center"/>
      <protection hidden="1"/>
    </xf>
    <xf numFmtId="41" fontId="43" fillId="36" borderId="72" xfId="1" applyFont="1" applyFill="1" applyBorder="1" applyAlignment="1" applyProtection="1">
      <alignment horizontal="center" vertical="center" shrinkToFit="1"/>
      <protection hidden="1"/>
    </xf>
    <xf numFmtId="41" fontId="43" fillId="36" borderId="57" xfId="1" applyFont="1" applyFill="1" applyBorder="1" applyAlignment="1" applyProtection="1">
      <alignment horizontal="center" vertical="center" shrinkToFit="1"/>
      <protection hidden="1"/>
    </xf>
    <xf numFmtId="41" fontId="43" fillId="36" borderId="58" xfId="1" applyFont="1" applyFill="1" applyBorder="1" applyAlignment="1" applyProtection="1">
      <alignment horizontal="center" vertical="center" shrinkToFit="1"/>
      <protection hidden="1"/>
    </xf>
    <xf numFmtId="41" fontId="43" fillId="36" borderId="36" xfId="1" applyFont="1" applyFill="1" applyBorder="1" applyAlignment="1" applyProtection="1">
      <alignment horizontal="center" vertical="center" shrinkToFit="1"/>
      <protection hidden="1"/>
    </xf>
    <xf numFmtId="41" fontId="43" fillId="36" borderId="37" xfId="1" applyFont="1" applyFill="1" applyBorder="1" applyAlignment="1" applyProtection="1">
      <alignment horizontal="center" vertical="center" shrinkToFit="1"/>
      <protection hidden="1"/>
    </xf>
    <xf numFmtId="41" fontId="43" fillId="36" borderId="56" xfId="1" applyFont="1" applyFill="1" applyBorder="1" applyAlignment="1" applyProtection="1">
      <alignment horizontal="center" vertical="center" shrinkToFit="1"/>
      <protection hidden="1"/>
    </xf>
    <xf numFmtId="41" fontId="5" fillId="0" borderId="72" xfId="1" applyFont="1" applyFill="1" applyBorder="1" applyAlignment="1" applyProtection="1">
      <alignment horizontal="center" vertical="center" shrinkToFit="1"/>
      <protection hidden="1"/>
    </xf>
    <xf numFmtId="41" fontId="5" fillId="0" borderId="57" xfId="1" applyFont="1" applyFill="1" applyBorder="1" applyAlignment="1" applyProtection="1">
      <alignment horizontal="center" vertical="center" shrinkToFit="1"/>
      <protection hidden="1"/>
    </xf>
    <xf numFmtId="41" fontId="5" fillId="0" borderId="93" xfId="1" applyFont="1" applyFill="1" applyBorder="1" applyAlignment="1" applyProtection="1">
      <alignment horizontal="center" vertical="center" shrinkToFit="1"/>
      <protection hidden="1"/>
    </xf>
    <xf numFmtId="41" fontId="5" fillId="0" borderId="36" xfId="1" applyFont="1" applyFill="1" applyBorder="1" applyAlignment="1" applyProtection="1">
      <alignment horizontal="center" vertical="center" shrinkToFit="1"/>
      <protection hidden="1"/>
    </xf>
    <xf numFmtId="41" fontId="5" fillId="0" borderId="37" xfId="1" applyFont="1" applyFill="1" applyBorder="1" applyAlignment="1" applyProtection="1">
      <alignment horizontal="center" vertical="center" shrinkToFit="1"/>
      <protection hidden="1"/>
    </xf>
    <xf numFmtId="41" fontId="5" fillId="0" borderId="94" xfId="1" applyFont="1" applyFill="1" applyBorder="1" applyAlignment="1" applyProtection="1">
      <alignment horizontal="center" vertical="center" shrinkToFit="1"/>
      <protection hidden="1"/>
    </xf>
    <xf numFmtId="181" fontId="41" fillId="36" borderId="67" xfId="0" applyNumberFormat="1" applyFont="1" applyFill="1" applyBorder="1" applyAlignment="1" applyProtection="1">
      <alignment horizontal="center" vertical="center"/>
      <protection hidden="1"/>
    </xf>
    <xf numFmtId="41" fontId="43" fillId="36" borderId="64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67" xfId="0" applyFont="1" applyBorder="1" applyAlignment="1" applyProtection="1">
      <alignment horizontal="center" vertical="center"/>
      <protection hidden="1"/>
    </xf>
    <xf numFmtId="0" fontId="19" fillId="0" borderId="106" xfId="0" applyFont="1" applyBorder="1" applyAlignment="1" applyProtection="1">
      <alignment horizontal="center" vertical="center"/>
      <protection hidden="1"/>
    </xf>
    <xf numFmtId="41" fontId="41" fillId="0" borderId="63" xfId="0" applyNumberFormat="1" applyFont="1" applyBorder="1" applyAlignment="1" applyProtection="1">
      <alignment horizontal="center" vertical="center" shrinkToFit="1"/>
      <protection hidden="1"/>
    </xf>
    <xf numFmtId="0" fontId="41" fillId="37" borderId="70" xfId="0" applyFont="1" applyFill="1" applyBorder="1" applyAlignment="1" applyProtection="1">
      <alignment horizontal="center" vertical="center"/>
      <protection hidden="1"/>
    </xf>
    <xf numFmtId="0" fontId="19" fillId="0" borderId="105" xfId="0" applyFont="1" applyBorder="1" applyAlignment="1" applyProtection="1">
      <alignment horizontal="center" vertical="center"/>
      <protection hidden="1"/>
    </xf>
    <xf numFmtId="14" fontId="19" fillId="36" borderId="67" xfId="0" applyNumberFormat="1" applyFont="1" applyFill="1" applyBorder="1" applyAlignment="1" applyProtection="1">
      <alignment horizontal="center" vertical="center"/>
      <protection hidden="1"/>
    </xf>
    <xf numFmtId="0" fontId="88" fillId="0" borderId="31" xfId="0" applyFont="1" applyBorder="1" applyAlignment="1" applyProtection="1">
      <alignment horizontal="center" vertical="center" wrapText="1"/>
      <protection hidden="1"/>
    </xf>
    <xf numFmtId="0" fontId="87" fillId="38" borderId="31" xfId="6" applyFont="1" applyFill="1" applyBorder="1" applyAlignment="1" applyProtection="1">
      <alignment horizontal="center" vertical="center"/>
      <protection hidden="1"/>
    </xf>
    <xf numFmtId="0" fontId="86" fillId="0" borderId="31" xfId="0" applyFont="1" applyBorder="1" applyAlignment="1" applyProtection="1">
      <alignment horizontal="center" vertical="center" wrapText="1"/>
      <protection hidden="1"/>
    </xf>
    <xf numFmtId="0" fontId="85" fillId="38" borderId="31" xfId="0" applyFont="1" applyFill="1" applyBorder="1" applyAlignment="1" applyProtection="1">
      <alignment horizontal="center" vertical="center" wrapText="1"/>
      <protection hidden="1"/>
    </xf>
    <xf numFmtId="0" fontId="53" fillId="0" borderId="85" xfId="6" quotePrefix="1" applyFont="1" applyFill="1" applyBorder="1" applyAlignment="1" applyProtection="1">
      <alignment horizontal="left" vertical="center" wrapText="1"/>
      <protection hidden="1"/>
    </xf>
    <xf numFmtId="0" fontId="53" fillId="0" borderId="0" xfId="6" quotePrefix="1" applyFont="1" applyFill="1" applyBorder="1" applyAlignment="1" applyProtection="1">
      <alignment horizontal="left" vertical="center" wrapText="1"/>
      <protection hidden="1"/>
    </xf>
    <xf numFmtId="0" fontId="53" fillId="0" borderId="86" xfId="6" quotePrefix="1" applyFont="1" applyFill="1" applyBorder="1" applyAlignment="1" applyProtection="1">
      <alignment horizontal="left" vertical="center" wrapText="1"/>
      <protection hidden="1"/>
    </xf>
    <xf numFmtId="0" fontId="48" fillId="0" borderId="75" xfId="6" applyFont="1" applyBorder="1" applyAlignment="1" applyProtection="1">
      <alignment horizontal="center" vertical="center"/>
      <protection hidden="1"/>
    </xf>
    <xf numFmtId="0" fontId="50" fillId="0" borderId="44" xfId="6" applyFont="1" applyBorder="1" applyAlignment="1" applyProtection="1">
      <alignment horizontal="center" vertical="center"/>
      <protection hidden="1"/>
    </xf>
    <xf numFmtId="0" fontId="50" fillId="0" borderId="76" xfId="6" applyFont="1" applyBorder="1" applyAlignment="1" applyProtection="1">
      <alignment horizontal="center" vertical="center"/>
      <protection hidden="1"/>
    </xf>
    <xf numFmtId="0" fontId="53" fillId="39" borderId="75" xfId="6" applyFont="1" applyFill="1" applyBorder="1" applyAlignment="1" applyProtection="1">
      <alignment horizontal="left" vertical="center" wrapText="1"/>
      <protection hidden="1"/>
    </xf>
    <xf numFmtId="0" fontId="53" fillId="39" borderId="44" xfId="6" applyFont="1" applyFill="1" applyBorder="1" applyAlignment="1" applyProtection="1">
      <alignment horizontal="left" vertical="center" wrapText="1"/>
      <protection hidden="1"/>
    </xf>
    <xf numFmtId="0" fontId="53" fillId="39" borderId="76" xfId="6" applyFont="1" applyFill="1" applyBorder="1" applyAlignment="1" applyProtection="1">
      <alignment horizontal="left" vertical="center" wrapText="1"/>
      <protection hidden="1"/>
    </xf>
    <xf numFmtId="0" fontId="53" fillId="39" borderId="77" xfId="6" applyFont="1" applyFill="1" applyBorder="1" applyAlignment="1" applyProtection="1">
      <alignment horizontal="left" vertical="center" wrapText="1"/>
      <protection hidden="1"/>
    </xf>
    <xf numFmtId="0" fontId="53" fillId="39" borderId="26" xfId="6" applyFont="1" applyFill="1" applyBorder="1" applyAlignment="1" applyProtection="1">
      <alignment horizontal="left" vertical="center" wrapText="1"/>
      <protection hidden="1"/>
    </xf>
    <xf numFmtId="0" fontId="53" fillId="39" borderId="78" xfId="6" applyFont="1" applyFill="1" applyBorder="1" applyAlignment="1" applyProtection="1">
      <alignment horizontal="left" vertical="center" wrapText="1"/>
      <protection hidden="1"/>
    </xf>
    <xf numFmtId="0" fontId="91" fillId="39" borderId="85" xfId="6" applyFont="1" applyFill="1" applyBorder="1" applyAlignment="1" applyProtection="1">
      <alignment vertical="center" wrapText="1"/>
      <protection hidden="1"/>
    </xf>
    <xf numFmtId="0" fontId="91" fillId="39" borderId="0" xfId="6" applyFont="1" applyFill="1" applyBorder="1" applyAlignment="1" applyProtection="1">
      <alignment vertical="center" wrapText="1"/>
      <protection hidden="1"/>
    </xf>
    <xf numFmtId="0" fontId="91" fillId="39" borderId="86" xfId="6" applyFont="1" applyFill="1" applyBorder="1" applyAlignment="1" applyProtection="1">
      <alignment vertical="center" wrapText="1"/>
      <protection hidden="1"/>
    </xf>
    <xf numFmtId="0" fontId="59" fillId="0" borderId="85" xfId="6" applyFont="1" applyFill="1" applyBorder="1" applyAlignment="1" applyProtection="1">
      <alignment horizontal="left" vertical="center" wrapText="1"/>
      <protection hidden="1"/>
    </xf>
    <xf numFmtId="0" fontId="59" fillId="0" borderId="0" xfId="6" applyFont="1" applyFill="1" applyBorder="1" applyAlignment="1" applyProtection="1">
      <alignment horizontal="left" vertical="center" wrapText="1"/>
      <protection hidden="1"/>
    </xf>
    <xf numFmtId="0" fontId="59" fillId="0" borderId="86" xfId="6" applyFont="1" applyFill="1" applyBorder="1" applyAlignment="1" applyProtection="1">
      <alignment horizontal="left" vertical="center" wrapText="1"/>
      <protection hidden="1"/>
    </xf>
    <xf numFmtId="0" fontId="53" fillId="0" borderId="85" xfId="6" applyFont="1" applyFill="1" applyBorder="1" applyAlignment="1" applyProtection="1">
      <alignment horizontal="left" vertical="center" wrapText="1"/>
      <protection hidden="1"/>
    </xf>
    <xf numFmtId="0" fontId="53" fillId="0" borderId="0" xfId="6" applyFont="1" applyFill="1" applyBorder="1" applyAlignment="1" applyProtection="1">
      <alignment horizontal="left" vertical="center" wrapText="1"/>
      <protection hidden="1"/>
    </xf>
    <xf numFmtId="0" fontId="53" fillId="0" borderId="86" xfId="6" applyFont="1" applyFill="1" applyBorder="1" applyAlignment="1" applyProtection="1">
      <alignment horizontal="left" vertical="center" wrapText="1"/>
      <protection hidden="1"/>
    </xf>
    <xf numFmtId="0" fontId="89" fillId="0" borderId="85" xfId="6" applyFont="1" applyFill="1" applyBorder="1" applyAlignment="1" applyProtection="1">
      <alignment horizontal="left" vertical="center" wrapText="1"/>
      <protection hidden="1"/>
    </xf>
    <xf numFmtId="0" fontId="89" fillId="0" borderId="0" xfId="6" applyFont="1" applyFill="1" applyBorder="1" applyAlignment="1" applyProtection="1">
      <alignment horizontal="left" vertical="center" wrapText="1"/>
      <protection hidden="1"/>
    </xf>
    <xf numFmtId="0" fontId="89" fillId="0" borderId="86" xfId="6" applyFont="1" applyFill="1" applyBorder="1" applyAlignment="1" applyProtection="1">
      <alignment horizontal="left" vertical="center" wrapText="1"/>
      <protection hidden="1"/>
    </xf>
  </cellXfs>
  <cellStyles count="377">
    <cellStyle name="20% - 강조색1 2" xfId="9"/>
    <cellStyle name="20% - 강조색1 3" xfId="10"/>
    <cellStyle name="20% - 강조색1 4" xfId="11"/>
    <cellStyle name="20% - 강조색1 5" xfId="12"/>
    <cellStyle name="20% - 강조색1 6" xfId="13"/>
    <cellStyle name="20% - 강조색1 7" xfId="14"/>
    <cellStyle name="20% - 강조색1 8" xfId="15"/>
    <cellStyle name="20% - 강조색1 9" xfId="16"/>
    <cellStyle name="20% - 강조색2 2" xfId="17"/>
    <cellStyle name="20% - 강조색2 3" xfId="18"/>
    <cellStyle name="20% - 강조색2 4" xfId="19"/>
    <cellStyle name="20% - 강조색2 5" xfId="20"/>
    <cellStyle name="20% - 강조색2 6" xfId="21"/>
    <cellStyle name="20% - 강조색2 7" xfId="22"/>
    <cellStyle name="20% - 강조색2 8" xfId="23"/>
    <cellStyle name="20% - 강조색2 9" xfId="24"/>
    <cellStyle name="20% - 강조색3 2" xfId="25"/>
    <cellStyle name="20% - 강조색3 3" xfId="26"/>
    <cellStyle name="20% - 강조색3 4" xfId="27"/>
    <cellStyle name="20% - 강조색3 5" xfId="28"/>
    <cellStyle name="20% - 강조색3 6" xfId="29"/>
    <cellStyle name="20% - 강조색3 7" xfId="30"/>
    <cellStyle name="20% - 강조색3 8" xfId="31"/>
    <cellStyle name="20% - 강조색3 9" xfId="32"/>
    <cellStyle name="20% - 강조색4 2" xfId="33"/>
    <cellStyle name="20% - 강조색4 3" xfId="34"/>
    <cellStyle name="20% - 강조색4 4" xfId="35"/>
    <cellStyle name="20% - 강조색4 5" xfId="36"/>
    <cellStyle name="20% - 강조색4 6" xfId="37"/>
    <cellStyle name="20% - 강조색4 7" xfId="38"/>
    <cellStyle name="20% - 강조색4 8" xfId="39"/>
    <cellStyle name="20% - 강조색4 9" xfId="40"/>
    <cellStyle name="20% - 강조색5 2" xfId="41"/>
    <cellStyle name="20% - 강조색5 3" xfId="42"/>
    <cellStyle name="20% - 강조색5 4" xfId="43"/>
    <cellStyle name="20% - 강조색5 5" xfId="44"/>
    <cellStyle name="20% - 강조색5 6" xfId="45"/>
    <cellStyle name="20% - 강조색5 7" xfId="46"/>
    <cellStyle name="20% - 강조색5 8" xfId="47"/>
    <cellStyle name="20% - 강조색5 9" xfId="48"/>
    <cellStyle name="20% - 강조색6 2" xfId="49"/>
    <cellStyle name="20% - 강조색6 3" xfId="50"/>
    <cellStyle name="20% - 강조색6 4" xfId="51"/>
    <cellStyle name="20% - 강조색6 5" xfId="52"/>
    <cellStyle name="20% - 강조색6 6" xfId="53"/>
    <cellStyle name="20% - 강조색6 7" xfId="54"/>
    <cellStyle name="20% - 강조색6 8" xfId="55"/>
    <cellStyle name="20% - 강조색6 9" xfId="56"/>
    <cellStyle name="40% - 강조색1 2" xfId="57"/>
    <cellStyle name="40% - 강조색1 3" xfId="58"/>
    <cellStyle name="40% - 강조색1 4" xfId="59"/>
    <cellStyle name="40% - 강조색1 5" xfId="60"/>
    <cellStyle name="40% - 강조색1 6" xfId="61"/>
    <cellStyle name="40% - 강조색1 7" xfId="62"/>
    <cellStyle name="40% - 강조색1 8" xfId="63"/>
    <cellStyle name="40% - 강조색1 9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2 8" xfId="71"/>
    <cellStyle name="40% - 강조색2 9" xfId="72"/>
    <cellStyle name="40% - 강조색3 2" xfId="73"/>
    <cellStyle name="40% - 강조색3 3" xfId="74"/>
    <cellStyle name="40% - 강조색3 4" xfId="75"/>
    <cellStyle name="40% - 강조색3 5" xfId="76"/>
    <cellStyle name="40% - 강조색3 6" xfId="77"/>
    <cellStyle name="40% - 강조색3 7" xfId="78"/>
    <cellStyle name="40% - 강조색3 8" xfId="79"/>
    <cellStyle name="40% - 강조색3 9" xfId="80"/>
    <cellStyle name="40% - 강조색4 2" xfId="81"/>
    <cellStyle name="40% - 강조색4 3" xfId="82"/>
    <cellStyle name="40% - 강조색4 4" xfId="83"/>
    <cellStyle name="40% - 강조색4 5" xfId="84"/>
    <cellStyle name="40% - 강조색4 6" xfId="85"/>
    <cellStyle name="40% - 강조색4 7" xfId="86"/>
    <cellStyle name="40% - 강조색4 8" xfId="87"/>
    <cellStyle name="40% - 강조색4 9" xfId="88"/>
    <cellStyle name="40% - 강조색5 2" xfId="89"/>
    <cellStyle name="40% - 강조색5 3" xfId="90"/>
    <cellStyle name="40% - 강조색5 4" xfId="91"/>
    <cellStyle name="40% - 강조색5 5" xfId="92"/>
    <cellStyle name="40% - 강조색5 6" xfId="93"/>
    <cellStyle name="40% - 강조색5 7" xfId="94"/>
    <cellStyle name="40% - 강조색5 8" xfId="95"/>
    <cellStyle name="40% - 강조색5 9" xfId="96"/>
    <cellStyle name="40% - 강조색6 2" xfId="97"/>
    <cellStyle name="40% - 강조색6 3" xfId="98"/>
    <cellStyle name="40% - 강조색6 4" xfId="99"/>
    <cellStyle name="40% - 강조색6 5" xfId="100"/>
    <cellStyle name="40% - 강조색6 6" xfId="101"/>
    <cellStyle name="40% - 강조색6 7" xfId="102"/>
    <cellStyle name="40% - 강조색6 8" xfId="103"/>
    <cellStyle name="40% - 강조색6 9" xfId="104"/>
    <cellStyle name="60% - 강조색1 2" xfId="105"/>
    <cellStyle name="60% - 강조색1 3" xfId="106"/>
    <cellStyle name="60% - 강조색1 4" xfId="107"/>
    <cellStyle name="60% - 강조색1 5" xfId="108"/>
    <cellStyle name="60% - 강조색1 6" xfId="109"/>
    <cellStyle name="60% - 강조색1 7" xfId="110"/>
    <cellStyle name="60% - 강조색1 8" xfId="111"/>
    <cellStyle name="60% - 강조색1 9" xfId="112"/>
    <cellStyle name="60% - 강조색2 2" xfId="113"/>
    <cellStyle name="60% - 강조색2 3" xfId="114"/>
    <cellStyle name="60% - 강조색2 4" xfId="115"/>
    <cellStyle name="60% - 강조색2 5" xfId="116"/>
    <cellStyle name="60% - 강조색2 6" xfId="117"/>
    <cellStyle name="60% - 강조색2 7" xfId="118"/>
    <cellStyle name="60% - 강조색2 8" xfId="119"/>
    <cellStyle name="60% - 강조색2 9" xfId="120"/>
    <cellStyle name="60% - 강조색3 2" xfId="121"/>
    <cellStyle name="60% - 강조색3 3" xfId="122"/>
    <cellStyle name="60% - 강조색3 4" xfId="123"/>
    <cellStyle name="60% - 강조색3 5" xfId="124"/>
    <cellStyle name="60% - 강조색3 6" xfId="125"/>
    <cellStyle name="60% - 강조색3 7" xfId="126"/>
    <cellStyle name="60% - 강조색3 8" xfId="127"/>
    <cellStyle name="60% - 강조색3 9" xfId="128"/>
    <cellStyle name="60% - 강조색4 2" xfId="129"/>
    <cellStyle name="60% - 강조색4 3" xfId="130"/>
    <cellStyle name="60% - 강조색4 4" xfId="131"/>
    <cellStyle name="60% - 강조색4 5" xfId="132"/>
    <cellStyle name="60% - 강조색4 6" xfId="133"/>
    <cellStyle name="60% - 강조색4 7" xfId="134"/>
    <cellStyle name="60% - 강조색4 8" xfId="135"/>
    <cellStyle name="60% - 강조색4 9" xfId="136"/>
    <cellStyle name="60% - 강조색5 2" xfId="137"/>
    <cellStyle name="60% - 강조색5 3" xfId="138"/>
    <cellStyle name="60% - 강조색5 4" xfId="139"/>
    <cellStyle name="60% - 강조색5 5" xfId="140"/>
    <cellStyle name="60% - 강조색5 6" xfId="141"/>
    <cellStyle name="60% - 강조색5 7" xfId="142"/>
    <cellStyle name="60% - 강조색5 8" xfId="143"/>
    <cellStyle name="60% - 강조색5 9" xfId="144"/>
    <cellStyle name="60% - 강조색6 2" xfId="145"/>
    <cellStyle name="60% - 강조색6 3" xfId="146"/>
    <cellStyle name="60% - 강조색6 4" xfId="147"/>
    <cellStyle name="60% - 강조색6 5" xfId="148"/>
    <cellStyle name="60% - 강조색6 6" xfId="149"/>
    <cellStyle name="60% - 강조색6 7" xfId="150"/>
    <cellStyle name="60% - 강조색6 8" xfId="151"/>
    <cellStyle name="60% - 강조색6 9" xfId="152"/>
    <cellStyle name="Header1" xfId="362"/>
    <cellStyle name="Header2" xfId="363"/>
    <cellStyle name="강조색1 2" xfId="153"/>
    <cellStyle name="강조색1 3" xfId="154"/>
    <cellStyle name="강조색1 4" xfId="155"/>
    <cellStyle name="강조색1 5" xfId="156"/>
    <cellStyle name="강조색1 6" xfId="157"/>
    <cellStyle name="강조색1 7" xfId="158"/>
    <cellStyle name="강조색1 8" xfId="159"/>
    <cellStyle name="강조색1 9" xfId="160"/>
    <cellStyle name="강조색2 2" xfId="161"/>
    <cellStyle name="강조색2 3" xfId="162"/>
    <cellStyle name="강조색2 4" xfId="163"/>
    <cellStyle name="강조색2 5" xfId="164"/>
    <cellStyle name="강조색2 6" xfId="165"/>
    <cellStyle name="강조색2 7" xfId="166"/>
    <cellStyle name="강조색2 8" xfId="167"/>
    <cellStyle name="강조색2 9" xfId="168"/>
    <cellStyle name="강조색3 2" xfId="169"/>
    <cellStyle name="강조색3 3" xfId="170"/>
    <cellStyle name="강조색3 4" xfId="171"/>
    <cellStyle name="강조색3 5" xfId="172"/>
    <cellStyle name="강조색3 6" xfId="173"/>
    <cellStyle name="강조색3 7" xfId="174"/>
    <cellStyle name="강조색3 8" xfId="175"/>
    <cellStyle name="강조색3 9" xfId="176"/>
    <cellStyle name="강조색4 2" xfId="177"/>
    <cellStyle name="강조색4 3" xfId="178"/>
    <cellStyle name="강조색4 4" xfId="179"/>
    <cellStyle name="강조색4 5" xfId="180"/>
    <cellStyle name="강조색4 6" xfId="181"/>
    <cellStyle name="강조색4 7" xfId="182"/>
    <cellStyle name="강조색4 8" xfId="183"/>
    <cellStyle name="강조색4 9" xfId="184"/>
    <cellStyle name="강조색5 2" xfId="185"/>
    <cellStyle name="강조색5 3" xfId="186"/>
    <cellStyle name="강조색5 4" xfId="187"/>
    <cellStyle name="강조색5 5" xfId="188"/>
    <cellStyle name="강조색5 6" xfId="189"/>
    <cellStyle name="강조색5 7" xfId="190"/>
    <cellStyle name="강조색5 8" xfId="191"/>
    <cellStyle name="강조색5 9" xfId="192"/>
    <cellStyle name="강조색6 2" xfId="193"/>
    <cellStyle name="강조색6 3" xfId="194"/>
    <cellStyle name="강조색6 4" xfId="195"/>
    <cellStyle name="강조색6 5" xfId="196"/>
    <cellStyle name="강조색6 6" xfId="197"/>
    <cellStyle name="강조색6 7" xfId="198"/>
    <cellStyle name="강조색6 8" xfId="199"/>
    <cellStyle name="강조색6 9" xfId="200"/>
    <cellStyle name="경고문 2" xfId="201"/>
    <cellStyle name="경고문 3" xfId="202"/>
    <cellStyle name="경고문 4" xfId="203"/>
    <cellStyle name="경고문 5" xfId="204"/>
    <cellStyle name="경고문 6" xfId="205"/>
    <cellStyle name="경고문 7" xfId="206"/>
    <cellStyle name="경고문 8" xfId="207"/>
    <cellStyle name="경고문 9" xfId="208"/>
    <cellStyle name="계산 2" xfId="209"/>
    <cellStyle name="계산 3" xfId="210"/>
    <cellStyle name="계산 4" xfId="211"/>
    <cellStyle name="계산 5" xfId="212"/>
    <cellStyle name="계산 6" xfId="213"/>
    <cellStyle name="계산 7" xfId="214"/>
    <cellStyle name="계산 8" xfId="215"/>
    <cellStyle name="계산 9" xfId="216"/>
    <cellStyle name="고정소숫점" xfId="364"/>
    <cellStyle name="고정출력1" xfId="365"/>
    <cellStyle name="고정출력2" xfId="366"/>
    <cellStyle name="나쁨 2" xfId="217"/>
    <cellStyle name="나쁨 3" xfId="218"/>
    <cellStyle name="나쁨 4" xfId="219"/>
    <cellStyle name="나쁨 5" xfId="220"/>
    <cellStyle name="나쁨 6" xfId="221"/>
    <cellStyle name="나쁨 7" xfId="222"/>
    <cellStyle name="나쁨 8" xfId="223"/>
    <cellStyle name="나쁨 9" xfId="224"/>
    <cellStyle name="날짜" xfId="367"/>
    <cellStyle name="달러" xfId="368"/>
    <cellStyle name="메모 2" xfId="225"/>
    <cellStyle name="메모 3" xfId="226"/>
    <cellStyle name="메모 4" xfId="227"/>
    <cellStyle name="메모 5" xfId="228"/>
    <cellStyle name="메모 6" xfId="229"/>
    <cellStyle name="메모 7" xfId="230"/>
    <cellStyle name="메모 8" xfId="231"/>
    <cellStyle name="메모 9" xfId="232"/>
    <cellStyle name="백분율 2" xfId="8"/>
    <cellStyle name="보통 2" xfId="233"/>
    <cellStyle name="보통 3" xfId="234"/>
    <cellStyle name="보통 4" xfId="235"/>
    <cellStyle name="보통 5" xfId="236"/>
    <cellStyle name="보통 6" xfId="237"/>
    <cellStyle name="보통 7" xfId="238"/>
    <cellStyle name="보통 8" xfId="239"/>
    <cellStyle name="보통 9" xfId="240"/>
    <cellStyle name="설명 텍스트 2" xfId="241"/>
    <cellStyle name="설명 텍스트 3" xfId="242"/>
    <cellStyle name="설명 텍스트 4" xfId="243"/>
    <cellStyle name="설명 텍스트 5" xfId="244"/>
    <cellStyle name="설명 텍스트 6" xfId="245"/>
    <cellStyle name="설명 텍스트 7" xfId="246"/>
    <cellStyle name="설명 텍스트 8" xfId="247"/>
    <cellStyle name="설명 텍스트 9" xfId="248"/>
    <cellStyle name="셀 확인 2" xfId="249"/>
    <cellStyle name="셀 확인 3" xfId="250"/>
    <cellStyle name="셀 확인 4" xfId="251"/>
    <cellStyle name="셀 확인 5" xfId="252"/>
    <cellStyle name="셀 확인 6" xfId="253"/>
    <cellStyle name="셀 확인 7" xfId="254"/>
    <cellStyle name="셀 확인 8" xfId="255"/>
    <cellStyle name="셀 확인 9" xfId="256"/>
    <cellStyle name="쉼표 [0]" xfId="1" builtinId="6"/>
    <cellStyle name="쉼표 [0] 2" xfId="360"/>
    <cellStyle name="쉼표 [0] 2 10" xfId="369"/>
    <cellStyle name="쉼표 [0] 2 2" xfId="7"/>
    <cellStyle name="쉼표 [0] 2 2 2" xfId="361"/>
    <cellStyle name="쉼표 [0] 2 3" xfId="4"/>
    <cellStyle name="쉼표 [0] 2 4" xfId="257"/>
    <cellStyle name="쉼표 [0] 2 5" xfId="258"/>
    <cellStyle name="쉼표 [0] 2 6" xfId="259"/>
    <cellStyle name="쉼표 [0] 2 7" xfId="260"/>
    <cellStyle name="쉼표 [0] 2 8" xfId="261"/>
    <cellStyle name="쉼표 [0] 2 9" xfId="262"/>
    <cellStyle name="연결된 셀 2" xfId="263"/>
    <cellStyle name="연결된 셀 3" xfId="264"/>
    <cellStyle name="연결된 셀 4" xfId="265"/>
    <cellStyle name="연결된 셀 5" xfId="266"/>
    <cellStyle name="연결된 셀 6" xfId="267"/>
    <cellStyle name="연결된 셀 7" xfId="268"/>
    <cellStyle name="연결된 셀 8" xfId="269"/>
    <cellStyle name="연결된 셀 9" xfId="270"/>
    <cellStyle name="요약 2" xfId="271"/>
    <cellStyle name="요약 3" xfId="272"/>
    <cellStyle name="요약 4" xfId="273"/>
    <cellStyle name="요약 5" xfId="274"/>
    <cellStyle name="요약 6" xfId="275"/>
    <cellStyle name="요약 7" xfId="276"/>
    <cellStyle name="요약 8" xfId="277"/>
    <cellStyle name="요약 9" xfId="278"/>
    <cellStyle name="입력 2" xfId="279"/>
    <cellStyle name="입력 3" xfId="280"/>
    <cellStyle name="입력 4" xfId="281"/>
    <cellStyle name="입력 5" xfId="282"/>
    <cellStyle name="입력 6" xfId="283"/>
    <cellStyle name="입력 7" xfId="284"/>
    <cellStyle name="입력 8" xfId="285"/>
    <cellStyle name="입력 9" xfId="286"/>
    <cellStyle name="자리수" xfId="370"/>
    <cellStyle name="자리수0" xfId="371"/>
    <cellStyle name="제목 1 2" xfId="287"/>
    <cellStyle name="제목 1 3" xfId="288"/>
    <cellStyle name="제목 1 4" xfId="289"/>
    <cellStyle name="제목 1 5" xfId="290"/>
    <cellStyle name="제목 1 6" xfId="291"/>
    <cellStyle name="제목 1 7" xfId="292"/>
    <cellStyle name="제목 1 8" xfId="293"/>
    <cellStyle name="제목 1 9" xfId="294"/>
    <cellStyle name="제목 10" xfId="295"/>
    <cellStyle name="제목 11" xfId="296"/>
    <cellStyle name="제목 12" xfId="297"/>
    <cellStyle name="제목 2 2" xfId="298"/>
    <cellStyle name="제목 2 3" xfId="299"/>
    <cellStyle name="제목 2 4" xfId="300"/>
    <cellStyle name="제목 2 5" xfId="301"/>
    <cellStyle name="제목 2 6" xfId="302"/>
    <cellStyle name="제목 2 7" xfId="303"/>
    <cellStyle name="제목 2 8" xfId="304"/>
    <cellStyle name="제목 2 9" xfId="305"/>
    <cellStyle name="제목 3 2" xfId="306"/>
    <cellStyle name="제목 3 3" xfId="307"/>
    <cellStyle name="제목 3 4" xfId="308"/>
    <cellStyle name="제목 3 5" xfId="309"/>
    <cellStyle name="제목 3 6" xfId="310"/>
    <cellStyle name="제목 3 7" xfId="311"/>
    <cellStyle name="제목 3 8" xfId="312"/>
    <cellStyle name="제목 3 9" xfId="313"/>
    <cellStyle name="제목 4 2" xfId="314"/>
    <cellStyle name="제목 4 3" xfId="315"/>
    <cellStyle name="제목 4 4" xfId="316"/>
    <cellStyle name="제목 4 5" xfId="317"/>
    <cellStyle name="제목 4 6" xfId="318"/>
    <cellStyle name="제목 4 7" xfId="319"/>
    <cellStyle name="제목 4 8" xfId="320"/>
    <cellStyle name="제목 4 9" xfId="321"/>
    <cellStyle name="제목 5" xfId="322"/>
    <cellStyle name="제목 6" xfId="323"/>
    <cellStyle name="제목 7" xfId="324"/>
    <cellStyle name="제목 8" xfId="325"/>
    <cellStyle name="제목 9" xfId="326"/>
    <cellStyle name="좋음 2" xfId="327"/>
    <cellStyle name="좋음 3" xfId="328"/>
    <cellStyle name="좋음 4" xfId="329"/>
    <cellStyle name="좋음 5" xfId="330"/>
    <cellStyle name="좋음 6" xfId="331"/>
    <cellStyle name="좋음 7" xfId="332"/>
    <cellStyle name="좋음 8" xfId="333"/>
    <cellStyle name="좋음 9" xfId="334"/>
    <cellStyle name="출력 2" xfId="335"/>
    <cellStyle name="출력 3" xfId="336"/>
    <cellStyle name="출력 4" xfId="337"/>
    <cellStyle name="출력 5" xfId="338"/>
    <cellStyle name="출력 6" xfId="339"/>
    <cellStyle name="출력 7" xfId="340"/>
    <cellStyle name="출력 8" xfId="341"/>
    <cellStyle name="출력 9" xfId="342"/>
    <cellStyle name="콤마 [0]_2001중산층세경감" xfId="343"/>
    <cellStyle name="콤마_2001중산층세경감" xfId="344"/>
    <cellStyle name="퍼센트" xfId="372"/>
    <cellStyle name="표준" xfId="0" builtinId="0"/>
    <cellStyle name="표준 2" xfId="5"/>
    <cellStyle name="표준 2 2" xfId="6"/>
    <cellStyle name="표준 2 2 2" xfId="345"/>
    <cellStyle name="표준 2 2 2 2" xfId="346"/>
    <cellStyle name="표준 2 2 2 3" xfId="347"/>
    <cellStyle name="표준 2 2 3" xfId="348"/>
    <cellStyle name="표준 2 2 4" xfId="349"/>
    <cellStyle name="표준 2 3" xfId="2"/>
    <cellStyle name="표준 2 4" xfId="350"/>
    <cellStyle name="표준 2 5" xfId="351"/>
    <cellStyle name="표준 2 5 2" xfId="352"/>
    <cellStyle name="표준 2 5 3" xfId="353"/>
    <cellStyle name="표준 2 6" xfId="354"/>
    <cellStyle name="표준 2 7" xfId="355"/>
    <cellStyle name="표준 2 8" xfId="356"/>
    <cellStyle name="표준 2 9" xfId="357"/>
    <cellStyle name="표준 3" xfId="3"/>
    <cellStyle name="표준 3 2" xfId="358"/>
    <cellStyle name="표준 3 3" xfId="359"/>
    <cellStyle name="표준_퇴직금 산정서-연차,상여포함" xfId="373"/>
    <cellStyle name="합산" xfId="374"/>
    <cellStyle name="화폐기호" xfId="375"/>
    <cellStyle name="화폐기호0" xfId="376"/>
  </cellStyles>
  <dxfs count="0"/>
  <tableStyles count="0" defaultTableStyle="TableStyleMedium9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21"/>
  <sheetViews>
    <sheetView tabSelected="1" workbookViewId="0">
      <selection activeCell="I11" sqref="I11:K11"/>
    </sheetView>
  </sheetViews>
  <sheetFormatPr defaultRowHeight="16.5"/>
  <cols>
    <col min="1" max="1" width="5.5" customWidth="1"/>
    <col min="2" max="2" width="11.125" customWidth="1"/>
    <col min="4" max="4" width="6.875" customWidth="1"/>
    <col min="5" max="5" width="15" customWidth="1"/>
    <col min="7" max="7" width="7.625" customWidth="1"/>
    <col min="8" max="8" width="16.375" customWidth="1"/>
    <col min="9" max="9" width="16" customWidth="1"/>
    <col min="10" max="10" width="8.25" customWidth="1"/>
  </cols>
  <sheetData>
    <row r="1" spans="1:11" ht="39" customHeight="1">
      <c r="A1" s="324" t="s">
        <v>221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7.25" thickBo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45.75" customHeight="1">
      <c r="A3" s="345" t="s">
        <v>222</v>
      </c>
      <c r="B3" s="346"/>
      <c r="C3" s="326" t="s">
        <v>261</v>
      </c>
      <c r="D3" s="327"/>
      <c r="E3" s="222" t="s">
        <v>223</v>
      </c>
      <c r="F3" s="325"/>
      <c r="G3" s="325"/>
      <c r="H3" s="223" t="s">
        <v>258</v>
      </c>
      <c r="I3" s="220"/>
      <c r="J3" s="223" t="s">
        <v>224</v>
      </c>
      <c r="K3" s="221" t="s">
        <v>259</v>
      </c>
    </row>
    <row r="4" spans="1:11" ht="30.75" customHeight="1">
      <c r="A4" s="291" t="s">
        <v>225</v>
      </c>
      <c r="B4" s="344"/>
      <c r="C4" s="292"/>
      <c r="D4" s="306">
        <v>42460</v>
      </c>
      <c r="E4" s="307"/>
      <c r="F4" s="304" t="s">
        <v>226</v>
      </c>
      <c r="G4" s="305"/>
      <c r="H4" s="224">
        <v>42095</v>
      </c>
      <c r="I4" s="225" t="s">
        <v>227</v>
      </c>
      <c r="J4" s="338">
        <f>D4-H4+1</f>
        <v>366</v>
      </c>
      <c r="K4" s="339"/>
    </row>
    <row r="5" spans="1:11" ht="30.75" customHeight="1" thickBot="1">
      <c r="A5" s="312" t="s">
        <v>228</v>
      </c>
      <c r="B5" s="261"/>
      <c r="C5" s="259"/>
      <c r="D5" s="336" t="s">
        <v>229</v>
      </c>
      <c r="E5" s="342"/>
      <c r="F5" s="342"/>
      <c r="G5" s="342"/>
      <c r="H5" s="343"/>
      <c r="I5" s="226" t="s">
        <v>230</v>
      </c>
      <c r="J5" s="336" t="s">
        <v>260</v>
      </c>
      <c r="K5" s="337"/>
    </row>
    <row r="6" spans="1:11" ht="30.75" customHeight="1" thickBot="1">
      <c r="A6" s="299" t="s">
        <v>231</v>
      </c>
      <c r="B6" s="300"/>
      <c r="C6" s="300"/>
      <c r="D6" s="300"/>
      <c r="E6" s="300"/>
      <c r="F6" s="300"/>
      <c r="G6" s="300"/>
      <c r="H6" s="300"/>
      <c r="I6" s="300"/>
      <c r="J6" s="300"/>
      <c r="K6" s="301"/>
    </row>
    <row r="7" spans="1:11" ht="30.75" customHeight="1">
      <c r="A7" s="347" t="s">
        <v>232</v>
      </c>
      <c r="B7" s="348"/>
      <c r="C7" s="316">
        <v>42370</v>
      </c>
      <c r="D7" s="317"/>
      <c r="E7" s="227">
        <v>42401</v>
      </c>
      <c r="F7" s="310">
        <v>42430</v>
      </c>
      <c r="G7" s="311"/>
      <c r="H7" s="228"/>
      <c r="I7" s="328" t="s">
        <v>233</v>
      </c>
      <c r="J7" s="329"/>
      <c r="K7" s="330"/>
    </row>
    <row r="8" spans="1:11" ht="10.5" customHeight="1">
      <c r="A8" s="229"/>
      <c r="B8" s="230"/>
      <c r="C8" s="308" t="s">
        <v>234</v>
      </c>
      <c r="D8" s="309"/>
      <c r="E8" s="231" t="s">
        <v>234</v>
      </c>
      <c r="F8" s="308" t="s">
        <v>234</v>
      </c>
      <c r="G8" s="309"/>
      <c r="H8" s="232" t="s">
        <v>234</v>
      </c>
      <c r="I8" s="308"/>
      <c r="J8" s="331"/>
      <c r="K8" s="332"/>
    </row>
    <row r="9" spans="1:11" ht="30.75" customHeight="1">
      <c r="A9" s="340" t="s">
        <v>235</v>
      </c>
      <c r="B9" s="341"/>
      <c r="C9" s="319">
        <v>42400</v>
      </c>
      <c r="D9" s="320"/>
      <c r="E9" s="233">
        <v>42429</v>
      </c>
      <c r="F9" s="310">
        <v>42460</v>
      </c>
      <c r="G9" s="311"/>
      <c r="H9" s="228"/>
      <c r="I9" s="333"/>
      <c r="J9" s="334"/>
      <c r="K9" s="335"/>
    </row>
    <row r="10" spans="1:11" ht="30.75" customHeight="1">
      <c r="A10" s="256" t="s">
        <v>236</v>
      </c>
      <c r="B10" s="292"/>
      <c r="C10" s="302">
        <f>C9-C7+1</f>
        <v>31</v>
      </c>
      <c r="D10" s="303"/>
      <c r="E10" s="234">
        <f>E9-E7+1</f>
        <v>29</v>
      </c>
      <c r="F10" s="323">
        <f>F9-F7+1</f>
        <v>31</v>
      </c>
      <c r="G10" s="323"/>
      <c r="H10" s="234"/>
      <c r="I10" s="313">
        <f>C10+E10+F10</f>
        <v>91</v>
      </c>
      <c r="J10" s="314"/>
      <c r="K10" s="315"/>
    </row>
    <row r="11" spans="1:11" ht="30.75" customHeight="1">
      <c r="A11" s="235"/>
      <c r="B11" s="219" t="s">
        <v>237</v>
      </c>
      <c r="C11" s="321">
        <v>1753000</v>
      </c>
      <c r="D11" s="322"/>
      <c r="E11" s="236">
        <v>1753000</v>
      </c>
      <c r="F11" s="318">
        <v>1753000</v>
      </c>
      <c r="G11" s="318"/>
      <c r="H11" s="236"/>
      <c r="I11" s="253">
        <f>C11+E11+F11</f>
        <v>5259000</v>
      </c>
      <c r="J11" s="254"/>
      <c r="K11" s="255"/>
    </row>
    <row r="12" spans="1:11" ht="30.75" customHeight="1">
      <c r="A12" s="237" t="s">
        <v>238</v>
      </c>
      <c r="B12" s="218"/>
      <c r="C12" s="281"/>
      <c r="D12" s="282"/>
      <c r="E12" s="238"/>
      <c r="F12" s="281"/>
      <c r="G12" s="293"/>
      <c r="H12" s="239"/>
      <c r="I12" s="253">
        <f t="shared" ref="I12:I14" si="0">C12+E12+F12</f>
        <v>0</v>
      </c>
      <c r="J12" s="254"/>
      <c r="K12" s="255"/>
    </row>
    <row r="13" spans="1:11" ht="30.75" customHeight="1">
      <c r="A13" s="237" t="s">
        <v>239</v>
      </c>
      <c r="B13" s="218"/>
      <c r="C13" s="281"/>
      <c r="D13" s="293"/>
      <c r="E13" s="239"/>
      <c r="F13" s="281"/>
      <c r="G13" s="293"/>
      <c r="H13" s="240"/>
      <c r="I13" s="253">
        <f t="shared" si="0"/>
        <v>0</v>
      </c>
      <c r="J13" s="254"/>
      <c r="K13" s="255"/>
    </row>
    <row r="14" spans="1:11" ht="30.75" customHeight="1">
      <c r="A14" s="237" t="s">
        <v>240</v>
      </c>
      <c r="B14" s="218" t="s">
        <v>241</v>
      </c>
      <c r="C14" s="273">
        <f>SUM(C11:C13)</f>
        <v>1753000</v>
      </c>
      <c r="D14" s="274"/>
      <c r="E14" s="241">
        <f>SUM(E11:E13)</f>
        <v>1753000</v>
      </c>
      <c r="F14" s="273">
        <f>SUM(F11:G13)</f>
        <v>1753000</v>
      </c>
      <c r="G14" s="274">
        <v>0</v>
      </c>
      <c r="H14" s="242">
        <v>0</v>
      </c>
      <c r="I14" s="253">
        <f t="shared" si="0"/>
        <v>5259000</v>
      </c>
      <c r="J14" s="254"/>
      <c r="K14" s="255"/>
    </row>
    <row r="15" spans="1:11" ht="30.75" customHeight="1">
      <c r="A15" s="237" t="s">
        <v>242</v>
      </c>
      <c r="B15" s="218" t="s">
        <v>243</v>
      </c>
      <c r="C15" s="281">
        <v>0</v>
      </c>
      <c r="D15" s="298"/>
      <c r="E15" s="298"/>
      <c r="F15" s="298"/>
      <c r="G15" s="298"/>
      <c r="H15" s="243" t="s">
        <v>244</v>
      </c>
      <c r="I15" s="253">
        <f>C15*3/12</f>
        <v>0</v>
      </c>
      <c r="J15" s="254"/>
      <c r="K15" s="255"/>
    </row>
    <row r="16" spans="1:11" ht="30.75" customHeight="1" thickBot="1">
      <c r="A16" s="244"/>
      <c r="B16" s="218" t="s">
        <v>245</v>
      </c>
      <c r="C16" s="296">
        <v>500000</v>
      </c>
      <c r="D16" s="297"/>
      <c r="E16" s="297"/>
      <c r="F16" s="297"/>
      <c r="G16" s="297"/>
      <c r="H16" s="245" t="s">
        <v>244</v>
      </c>
      <c r="I16" s="253">
        <f>C16*3/12</f>
        <v>125000</v>
      </c>
      <c r="J16" s="254"/>
      <c r="K16" s="255"/>
    </row>
    <row r="17" spans="1:11" ht="30.75" customHeight="1" thickBot="1">
      <c r="A17" s="246"/>
      <c r="B17" s="288" t="s">
        <v>246</v>
      </c>
      <c r="C17" s="289"/>
      <c r="D17" s="289"/>
      <c r="E17" s="289"/>
      <c r="F17" s="289"/>
      <c r="G17" s="289"/>
      <c r="H17" s="290"/>
      <c r="I17" s="270">
        <f>I14+I15+I16</f>
        <v>5384000</v>
      </c>
      <c r="J17" s="271"/>
      <c r="K17" s="272"/>
    </row>
    <row r="18" spans="1:11" ht="30.75" customHeight="1" thickTop="1">
      <c r="A18" s="294" t="s">
        <v>247</v>
      </c>
      <c r="B18" s="295"/>
      <c r="C18" s="217" t="s">
        <v>248</v>
      </c>
      <c r="D18" s="216"/>
      <c r="E18" s="247">
        <f>I17</f>
        <v>5384000</v>
      </c>
      <c r="F18" s="216" t="s">
        <v>249</v>
      </c>
      <c r="G18" s="216" t="s">
        <v>250</v>
      </c>
      <c r="H18" s="248">
        <f>I10</f>
        <v>91</v>
      </c>
      <c r="I18" s="275">
        <f>E18/H18</f>
        <v>59164.835164835167</v>
      </c>
      <c r="J18" s="276"/>
      <c r="K18" s="277"/>
    </row>
    <row r="19" spans="1:11" ht="30.75" customHeight="1">
      <c r="A19" s="291" t="s">
        <v>251</v>
      </c>
      <c r="B19" s="292"/>
      <c r="C19" s="285" t="s">
        <v>252</v>
      </c>
      <c r="D19" s="286"/>
      <c r="E19" s="286"/>
      <c r="F19" s="286"/>
      <c r="G19" s="286"/>
      <c r="H19" s="287"/>
      <c r="I19" s="249"/>
      <c r="J19" s="283"/>
      <c r="K19" s="284"/>
    </row>
    <row r="20" spans="1:11" ht="30.75" customHeight="1">
      <c r="A20" s="256" t="s">
        <v>253</v>
      </c>
      <c r="B20" s="257"/>
      <c r="C20" s="268">
        <f>I18</f>
        <v>59164.835164835167</v>
      </c>
      <c r="D20" s="269"/>
      <c r="E20" s="250" t="s">
        <v>254</v>
      </c>
      <c r="F20" s="251">
        <f>J4</f>
        <v>366</v>
      </c>
      <c r="G20" s="252" t="s">
        <v>255</v>
      </c>
      <c r="H20" s="252"/>
      <c r="I20" s="278">
        <f>C20*30*F20/365</f>
        <v>1779807.918109288</v>
      </c>
      <c r="J20" s="279"/>
      <c r="K20" s="280"/>
    </row>
    <row r="21" spans="1:11" ht="39" customHeight="1" thickBot="1">
      <c r="A21" s="258" t="s">
        <v>256</v>
      </c>
      <c r="B21" s="259"/>
      <c r="C21" s="265"/>
      <c r="D21" s="266"/>
      <c r="E21" s="267"/>
      <c r="F21" s="260" t="s">
        <v>257</v>
      </c>
      <c r="G21" s="261"/>
      <c r="H21" s="259"/>
      <c r="I21" s="262">
        <f>I20-C21</f>
        <v>1779807.918109288</v>
      </c>
      <c r="J21" s="263"/>
      <c r="K21" s="264"/>
    </row>
  </sheetData>
  <mergeCells count="55">
    <mergeCell ref="A1:K1"/>
    <mergeCell ref="F3:G3"/>
    <mergeCell ref="C3:D3"/>
    <mergeCell ref="F7:G7"/>
    <mergeCell ref="I7:K9"/>
    <mergeCell ref="J5:K5"/>
    <mergeCell ref="J4:K4"/>
    <mergeCell ref="A9:B9"/>
    <mergeCell ref="D5:H5"/>
    <mergeCell ref="A4:C4"/>
    <mergeCell ref="A3:B3"/>
    <mergeCell ref="A7:B7"/>
    <mergeCell ref="I11:K11"/>
    <mergeCell ref="A6:K6"/>
    <mergeCell ref="C10:D10"/>
    <mergeCell ref="F4:G4"/>
    <mergeCell ref="D4:E4"/>
    <mergeCell ref="F8:G8"/>
    <mergeCell ref="F9:G9"/>
    <mergeCell ref="A5:C5"/>
    <mergeCell ref="I10:K10"/>
    <mergeCell ref="C7:D7"/>
    <mergeCell ref="F11:G11"/>
    <mergeCell ref="A10:B10"/>
    <mergeCell ref="C8:D8"/>
    <mergeCell ref="C9:D9"/>
    <mergeCell ref="C11:D11"/>
    <mergeCell ref="F10:G10"/>
    <mergeCell ref="I13:K13"/>
    <mergeCell ref="I20:K20"/>
    <mergeCell ref="C12:D12"/>
    <mergeCell ref="I12:K12"/>
    <mergeCell ref="J19:K19"/>
    <mergeCell ref="C19:H19"/>
    <mergeCell ref="I16:K16"/>
    <mergeCell ref="B17:H17"/>
    <mergeCell ref="A19:B19"/>
    <mergeCell ref="F13:G13"/>
    <mergeCell ref="A18:B18"/>
    <mergeCell ref="C13:D13"/>
    <mergeCell ref="C14:D14"/>
    <mergeCell ref="C16:G16"/>
    <mergeCell ref="C15:G15"/>
    <mergeCell ref="F12:G12"/>
    <mergeCell ref="I14:K14"/>
    <mergeCell ref="A20:B20"/>
    <mergeCell ref="A21:B21"/>
    <mergeCell ref="F21:H21"/>
    <mergeCell ref="I21:K21"/>
    <mergeCell ref="C21:E21"/>
    <mergeCell ref="C20:D20"/>
    <mergeCell ref="I15:K15"/>
    <mergeCell ref="I17:K17"/>
    <mergeCell ref="F14:G14"/>
    <mergeCell ref="I18:K1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1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K32"/>
  <sheetViews>
    <sheetView view="pageBreakPreview" zoomScale="85" zoomScaleNormal="85" zoomScaleSheetLayoutView="85" workbookViewId="0">
      <selection activeCell="H23" sqref="H23"/>
    </sheetView>
  </sheetViews>
  <sheetFormatPr defaultRowHeight="13.5"/>
  <cols>
    <col min="1" max="1" width="3.125" style="23" customWidth="1"/>
    <col min="2" max="7" width="13.625" style="23" customWidth="1"/>
    <col min="8" max="8" width="22.625" style="23" customWidth="1"/>
    <col min="9" max="10" width="16.875" style="23" customWidth="1"/>
    <col min="11" max="16384" width="9" style="23"/>
  </cols>
  <sheetData>
    <row r="1" spans="1:10" ht="45.75" customHeight="1">
      <c r="B1" s="375" t="s">
        <v>208</v>
      </c>
      <c r="C1" s="375"/>
      <c r="D1" s="375"/>
      <c r="E1" s="375"/>
      <c r="F1" s="375"/>
      <c r="G1" s="375"/>
      <c r="H1" s="375"/>
      <c r="I1" s="375"/>
      <c r="J1" s="375"/>
    </row>
    <row r="2" spans="1:10" ht="10.5" customHeight="1">
      <c r="A2" s="24"/>
      <c r="B2" s="25"/>
      <c r="C2" s="25"/>
      <c r="D2" s="25"/>
      <c r="E2" s="25"/>
      <c r="F2" s="25"/>
      <c r="G2" s="25"/>
      <c r="H2" s="25"/>
      <c r="I2" s="25"/>
      <c r="J2" s="25"/>
    </row>
    <row r="3" spans="1:10" ht="20.25" customHeight="1"/>
    <row r="4" spans="1:10" ht="38.25" customHeight="1" thickBot="1">
      <c r="B4" s="26" t="s">
        <v>0</v>
      </c>
      <c r="C4" s="27"/>
      <c r="D4" s="28"/>
      <c r="E4" s="29"/>
      <c r="F4" s="28"/>
      <c r="G4" s="27"/>
      <c r="H4" s="27"/>
      <c r="I4" s="29"/>
      <c r="J4" s="27"/>
    </row>
    <row r="5" spans="1:10" ht="18.75" customHeight="1">
      <c r="B5" s="383" t="s">
        <v>1</v>
      </c>
      <c r="C5" s="378" t="s">
        <v>2</v>
      </c>
      <c r="D5" s="387" t="s">
        <v>3</v>
      </c>
      <c r="E5" s="387"/>
      <c r="F5" s="376" t="s">
        <v>4</v>
      </c>
      <c r="G5" s="376"/>
      <c r="H5" s="376" t="s">
        <v>210</v>
      </c>
      <c r="I5" s="377"/>
      <c r="J5" s="30"/>
    </row>
    <row r="6" spans="1:10" ht="18.75" customHeight="1">
      <c r="B6" s="384"/>
      <c r="C6" s="379"/>
      <c r="D6" s="355" t="s">
        <v>6</v>
      </c>
      <c r="E6" s="355"/>
      <c r="F6" s="356" t="s">
        <v>262</v>
      </c>
      <c r="G6" s="356"/>
      <c r="H6" s="356"/>
      <c r="I6" s="357"/>
      <c r="J6" s="31"/>
    </row>
    <row r="7" spans="1:10" ht="18.75" customHeight="1">
      <c r="B7" s="384"/>
      <c r="C7" s="379"/>
      <c r="D7" s="355" t="s">
        <v>7</v>
      </c>
      <c r="E7" s="355"/>
      <c r="F7" s="358" t="s">
        <v>264</v>
      </c>
      <c r="G7" s="358"/>
      <c r="H7" s="358"/>
      <c r="I7" s="359"/>
      <c r="J7" s="31"/>
    </row>
    <row r="8" spans="1:10" ht="18.75" customHeight="1">
      <c r="B8" s="384"/>
      <c r="C8" s="379"/>
      <c r="D8" s="355" t="s">
        <v>8</v>
      </c>
      <c r="E8" s="355"/>
      <c r="F8" s="358" t="s">
        <v>263</v>
      </c>
      <c r="G8" s="358"/>
      <c r="H8" s="358"/>
      <c r="I8" s="359"/>
      <c r="J8" s="31"/>
    </row>
    <row r="9" spans="1:10" ht="18.75" customHeight="1">
      <c r="B9" s="384"/>
      <c r="C9" s="379"/>
      <c r="D9" s="355" t="s">
        <v>9</v>
      </c>
      <c r="E9" s="355"/>
      <c r="F9" s="353"/>
      <c r="G9" s="353"/>
      <c r="H9" s="353"/>
      <c r="I9" s="354"/>
      <c r="J9" s="31"/>
    </row>
    <row r="10" spans="1:10" ht="18.75" customHeight="1">
      <c r="B10" s="384"/>
      <c r="C10" s="379"/>
      <c r="D10" s="355" t="s">
        <v>10</v>
      </c>
      <c r="E10" s="355"/>
      <c r="F10" s="353"/>
      <c r="G10" s="353"/>
      <c r="H10" s="353"/>
      <c r="I10" s="354"/>
      <c r="J10" s="32"/>
    </row>
    <row r="11" spans="1:10" ht="18.75" customHeight="1">
      <c r="B11" s="384"/>
      <c r="C11" s="379"/>
      <c r="D11" s="355" t="s">
        <v>11</v>
      </c>
      <c r="E11" s="355"/>
      <c r="F11" s="358"/>
      <c r="G11" s="358"/>
      <c r="H11" s="358"/>
      <c r="I11" s="359"/>
      <c r="J11" s="30"/>
    </row>
    <row r="12" spans="1:10" ht="18.75" customHeight="1" thickBot="1">
      <c r="B12" s="384"/>
      <c r="C12" s="380"/>
      <c r="D12" s="381" t="s">
        <v>143</v>
      </c>
      <c r="E12" s="382"/>
      <c r="F12" s="349"/>
      <c r="G12" s="350"/>
      <c r="H12" s="351"/>
      <c r="I12" s="352"/>
      <c r="J12" s="30"/>
    </row>
    <row r="13" spans="1:10" ht="18.75" customHeight="1">
      <c r="B13" s="385"/>
      <c r="C13" s="379" t="s">
        <v>12</v>
      </c>
      <c r="D13" s="388" t="s">
        <v>13</v>
      </c>
      <c r="E13" s="389"/>
      <c r="F13" s="390">
        <f>퇴직금산정서!F3</f>
        <v>0</v>
      </c>
      <c r="G13" s="391"/>
      <c r="H13" s="391"/>
      <c r="I13" s="392"/>
      <c r="J13" s="30"/>
    </row>
    <row r="14" spans="1:10" ht="18.75" customHeight="1">
      <c r="B14" s="385"/>
      <c r="C14" s="379"/>
      <c r="D14" s="363" t="s">
        <v>14</v>
      </c>
      <c r="E14" s="364"/>
      <c r="F14" s="360">
        <f>퇴직금산정서!I3</f>
        <v>0</v>
      </c>
      <c r="G14" s="361"/>
      <c r="H14" s="361"/>
      <c r="I14" s="362"/>
      <c r="J14" s="30"/>
    </row>
    <row r="15" spans="1:10" ht="18.75" customHeight="1">
      <c r="B15" s="385"/>
      <c r="C15" s="379"/>
      <c r="D15" s="363" t="s">
        <v>15</v>
      </c>
      <c r="E15" s="364"/>
      <c r="F15" s="360"/>
      <c r="G15" s="361"/>
      <c r="H15" s="361"/>
      <c r="I15" s="362"/>
      <c r="J15" s="30"/>
    </row>
    <row r="16" spans="1:10" ht="18.75" customHeight="1">
      <c r="B16" s="385"/>
      <c r="C16" s="379"/>
      <c r="D16" s="365" t="s">
        <v>17</v>
      </c>
      <c r="E16" s="366"/>
      <c r="F16" s="369"/>
      <c r="G16" s="370"/>
      <c r="H16" s="370"/>
      <c r="I16" s="371"/>
      <c r="J16" s="30"/>
    </row>
    <row r="17" spans="2:11" ht="18.75" customHeight="1" thickBot="1">
      <c r="B17" s="386"/>
      <c r="C17" s="380"/>
      <c r="D17" s="367"/>
      <c r="E17" s="368"/>
      <c r="F17" s="372"/>
      <c r="G17" s="373"/>
      <c r="H17" s="373"/>
      <c r="I17" s="374"/>
      <c r="J17" s="33"/>
    </row>
    <row r="18" spans="2:11" ht="37.5" customHeight="1" thickBot="1">
      <c r="B18" s="26" t="s">
        <v>18</v>
      </c>
      <c r="C18" s="27"/>
      <c r="D18" s="27"/>
      <c r="E18" s="27"/>
      <c r="F18" s="27"/>
      <c r="G18" s="34"/>
      <c r="H18" s="35" t="s">
        <v>19</v>
      </c>
      <c r="I18" s="27"/>
      <c r="J18" s="36"/>
      <c r="K18" s="27"/>
    </row>
    <row r="19" spans="2:11" ht="34.5" customHeight="1">
      <c r="B19" s="37" t="s">
        <v>3</v>
      </c>
      <c r="C19" s="38" t="s">
        <v>20</v>
      </c>
      <c r="D19" s="39" t="s">
        <v>21</v>
      </c>
      <c r="E19" s="40" t="s">
        <v>22</v>
      </c>
      <c r="F19" s="40" t="s">
        <v>23</v>
      </c>
      <c r="G19" s="40" t="s">
        <v>24</v>
      </c>
      <c r="H19" s="40" t="s">
        <v>25</v>
      </c>
      <c r="I19" s="40" t="s">
        <v>26</v>
      </c>
      <c r="J19" s="41" t="s">
        <v>27</v>
      </c>
      <c r="K19" s="27"/>
    </row>
    <row r="20" spans="2:11" ht="21.75" customHeight="1">
      <c r="B20" s="42" t="s">
        <v>28</v>
      </c>
      <c r="C20" s="71">
        <f>퇴직금산정서!H4</f>
        <v>42095</v>
      </c>
      <c r="D20" s="71">
        <f>퇴직금산정서!H4</f>
        <v>42095</v>
      </c>
      <c r="E20" s="71">
        <f>퇴직금산정서!D4</f>
        <v>42460</v>
      </c>
      <c r="F20" s="71">
        <f>E20+14</f>
        <v>42474</v>
      </c>
      <c r="G20" s="72"/>
      <c r="H20" s="72"/>
      <c r="I20" s="72"/>
      <c r="J20" s="73"/>
      <c r="K20" s="27"/>
    </row>
    <row r="21" spans="2:11" ht="21.75" customHeight="1" thickBot="1">
      <c r="B21" s="43" t="s">
        <v>5</v>
      </c>
      <c r="C21" s="74"/>
      <c r="D21" s="74"/>
      <c r="E21" s="74"/>
      <c r="F21" s="74"/>
      <c r="G21" s="75"/>
      <c r="H21" s="75"/>
      <c r="I21" s="75"/>
      <c r="J21" s="76"/>
      <c r="K21" s="27"/>
    </row>
    <row r="22" spans="2:11" ht="18.75" customHeight="1" thickBot="1">
      <c r="B22" s="44"/>
      <c r="C22" s="45"/>
      <c r="D22" s="46"/>
      <c r="E22" s="46"/>
      <c r="F22" s="46"/>
      <c r="G22" s="47"/>
      <c r="H22" s="47"/>
      <c r="I22" s="48"/>
      <c r="J22" s="49"/>
      <c r="K22" s="50"/>
    </row>
    <row r="23" spans="2:11" ht="34.5" customHeight="1">
      <c r="B23" s="37" t="s">
        <v>3</v>
      </c>
      <c r="C23" s="40" t="s">
        <v>29</v>
      </c>
      <c r="D23" s="51" t="s">
        <v>30</v>
      </c>
      <c r="E23" s="52" t="s">
        <v>31</v>
      </c>
      <c r="F23" s="53"/>
      <c r="G23" s="50"/>
    </row>
    <row r="24" spans="2:11" ht="21.75" customHeight="1">
      <c r="B24" s="42" t="s">
        <v>28</v>
      </c>
      <c r="C24" s="77">
        <f>퇴직금산정서!I21</f>
        <v>1779807.918109288</v>
      </c>
      <c r="D24" s="77"/>
      <c r="E24" s="78"/>
      <c r="F24" s="53"/>
      <c r="G24" s="50"/>
    </row>
    <row r="25" spans="2:11" ht="21.75" customHeight="1" thickBot="1">
      <c r="B25" s="43" t="s">
        <v>5</v>
      </c>
      <c r="C25" s="79"/>
      <c r="D25" s="79"/>
      <c r="E25" s="80"/>
      <c r="F25" s="53"/>
      <c r="G25" s="50"/>
    </row>
    <row r="26" spans="2:11" ht="18.75" customHeight="1">
      <c r="B26" s="54" t="s">
        <v>99</v>
      </c>
      <c r="C26" s="55"/>
      <c r="D26" s="55"/>
      <c r="E26" s="56"/>
      <c r="F26" s="57"/>
      <c r="G26" s="50"/>
    </row>
    <row r="27" spans="2:11" ht="36.75" customHeight="1">
      <c r="B27" s="58" t="s">
        <v>32</v>
      </c>
      <c r="C27" s="59"/>
      <c r="D27" s="60" t="s">
        <v>33</v>
      </c>
      <c r="E27" s="59"/>
      <c r="F27" s="59"/>
      <c r="G27" s="61"/>
      <c r="H27" s="61"/>
      <c r="I27" s="61"/>
      <c r="J27" s="62"/>
      <c r="K27" s="27"/>
    </row>
    <row r="28" spans="2:11" ht="22.5" customHeight="1" thickBot="1">
      <c r="B28" s="63" t="s">
        <v>34</v>
      </c>
      <c r="C28" s="64"/>
      <c r="D28" s="64"/>
      <c r="E28" s="64"/>
      <c r="F28" s="64"/>
      <c r="G28" s="64"/>
      <c r="H28" s="64"/>
      <c r="I28" s="64"/>
      <c r="J28" s="64"/>
      <c r="K28" s="27"/>
    </row>
    <row r="29" spans="2:11" ht="34.5" customHeight="1" thickBot="1">
      <c r="B29" s="37" t="s">
        <v>35</v>
      </c>
      <c r="C29" s="65" t="s">
        <v>36</v>
      </c>
      <c r="D29" s="65" t="s">
        <v>6</v>
      </c>
      <c r="E29" s="65" t="s">
        <v>37</v>
      </c>
      <c r="F29" s="65" t="s">
        <v>38</v>
      </c>
      <c r="G29" s="66" t="s">
        <v>39</v>
      </c>
      <c r="H29" s="67"/>
      <c r="I29" s="67"/>
    </row>
    <row r="30" spans="2:11" ht="21.75" customHeight="1" thickBot="1">
      <c r="B30" s="42" t="s">
        <v>40</v>
      </c>
      <c r="C30" s="81"/>
      <c r="D30" s="81"/>
      <c r="E30" s="81"/>
      <c r="F30" s="82"/>
      <c r="G30" s="83"/>
      <c r="H30" s="67"/>
      <c r="I30" s="67"/>
    </row>
    <row r="31" spans="2:11" ht="21.75" customHeight="1" thickBot="1">
      <c r="B31" s="68" t="s">
        <v>41</v>
      </c>
      <c r="C31" s="84"/>
      <c r="D31" s="84"/>
      <c r="E31" s="84"/>
      <c r="F31" s="85"/>
      <c r="G31" s="86"/>
      <c r="H31" s="67"/>
      <c r="I31" s="67"/>
    </row>
    <row r="32" spans="2:11" ht="18.75" customHeight="1">
      <c r="B32" s="69"/>
      <c r="C32" s="69"/>
      <c r="D32" s="69"/>
      <c r="E32" s="69"/>
      <c r="F32" s="69"/>
      <c r="G32" s="70"/>
      <c r="H32" s="70"/>
      <c r="I32" s="50"/>
    </row>
  </sheetData>
  <sheetProtection selectLockedCells="1"/>
  <protectedRanges>
    <protectedRange sqref="F1:I2" name="인적사항_1"/>
  </protectedRanges>
  <mergeCells count="36">
    <mergeCell ref="B1:J1"/>
    <mergeCell ref="H5:I5"/>
    <mergeCell ref="F6:G6"/>
    <mergeCell ref="F8:G8"/>
    <mergeCell ref="H8:I8"/>
    <mergeCell ref="C5:C12"/>
    <mergeCell ref="D12:E12"/>
    <mergeCell ref="B5:B17"/>
    <mergeCell ref="D5:E5"/>
    <mergeCell ref="F5:G5"/>
    <mergeCell ref="D10:E10"/>
    <mergeCell ref="F10:G10"/>
    <mergeCell ref="C13:C17"/>
    <mergeCell ref="D13:E13"/>
    <mergeCell ref="F13:I13"/>
    <mergeCell ref="D14:E14"/>
    <mergeCell ref="F14:I14"/>
    <mergeCell ref="D15:E15"/>
    <mergeCell ref="F15:I15"/>
    <mergeCell ref="D16:E17"/>
    <mergeCell ref="F16:I17"/>
    <mergeCell ref="F12:G12"/>
    <mergeCell ref="H12:I12"/>
    <mergeCell ref="H10:I10"/>
    <mergeCell ref="D6:E6"/>
    <mergeCell ref="H6:I6"/>
    <mergeCell ref="D11:E11"/>
    <mergeCell ref="F11:G11"/>
    <mergeCell ref="H11:I11"/>
    <mergeCell ref="D9:E9"/>
    <mergeCell ref="F9:G9"/>
    <mergeCell ref="H9:I9"/>
    <mergeCell ref="F7:G7"/>
    <mergeCell ref="H7:I7"/>
    <mergeCell ref="D8:E8"/>
    <mergeCell ref="D7:E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G60"/>
  <sheetViews>
    <sheetView zoomScale="85" zoomScaleNormal="85" workbookViewId="0">
      <selection activeCell="A6" sqref="A6:K6"/>
    </sheetView>
  </sheetViews>
  <sheetFormatPr defaultRowHeight="18.75" customHeight="1"/>
  <cols>
    <col min="1" max="1" width="0.875" style="1" customWidth="1"/>
    <col min="2" max="3" width="3.625" style="1" customWidth="1"/>
    <col min="4" max="4" width="6.75" style="1" customWidth="1"/>
    <col min="5" max="5" width="7.125" style="1" customWidth="1"/>
    <col min="6" max="6" width="6.25" style="1" customWidth="1"/>
    <col min="7" max="7" width="3.125" style="1" customWidth="1"/>
    <col min="8" max="8" width="3.25" style="1" customWidth="1"/>
    <col min="9" max="9" width="3.875" style="1" customWidth="1"/>
    <col min="10" max="15" width="3.5" style="5" customWidth="1"/>
    <col min="16" max="19" width="2.625" style="5" customWidth="1"/>
    <col min="20" max="27" width="3.125" style="5" customWidth="1"/>
    <col min="28" max="28" width="3.25" style="3" customWidth="1"/>
    <col min="29" max="29" width="7.875" style="5" customWidth="1"/>
    <col min="30" max="30" width="3.75" style="5" customWidth="1"/>
    <col min="31" max="32" width="7.125" style="5" customWidth="1"/>
    <col min="33" max="33" width="8" style="4" customWidth="1"/>
    <col min="34" max="34" width="9" style="4"/>
    <col min="35" max="35" width="9.875" style="4" bestFit="1" customWidth="1"/>
    <col min="36" max="16384" width="9" style="4"/>
  </cols>
  <sheetData>
    <row r="1" spans="2:33" ht="18.75" customHeight="1">
      <c r="B1" s="184" t="s">
        <v>217</v>
      </c>
      <c r="C1" s="185"/>
      <c r="D1" s="185"/>
      <c r="E1" s="185"/>
      <c r="F1" s="185"/>
      <c r="G1" s="185"/>
      <c r="H1" s="185"/>
      <c r="I1" s="185"/>
      <c r="J1" s="186"/>
      <c r="K1" s="186"/>
      <c r="L1" s="186"/>
      <c r="M1" s="186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8"/>
      <c r="AC1" s="186"/>
      <c r="AD1" s="186"/>
      <c r="AE1" s="186"/>
      <c r="AF1" s="186"/>
    </row>
    <row r="2" spans="2:33" ht="18.75" customHeight="1" thickBot="1">
      <c r="B2" s="189" t="s">
        <v>218</v>
      </c>
      <c r="C2" s="185"/>
      <c r="D2" s="185"/>
      <c r="E2" s="185"/>
      <c r="F2" s="185"/>
      <c r="G2" s="185"/>
      <c r="H2" s="185"/>
      <c r="I2" s="185"/>
      <c r="J2" s="186"/>
      <c r="K2" s="186"/>
      <c r="L2" s="186"/>
      <c r="M2" s="186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90"/>
      <c r="AA2" s="187"/>
      <c r="AB2" s="188"/>
      <c r="AC2" s="186"/>
      <c r="AD2" s="186"/>
      <c r="AE2" s="191"/>
      <c r="AF2" s="186"/>
    </row>
    <row r="3" spans="2:33" ht="18.75" customHeight="1">
      <c r="B3" s="192"/>
      <c r="C3" s="193"/>
      <c r="D3" s="194"/>
      <c r="E3" s="194"/>
      <c r="F3" s="195"/>
      <c r="G3" s="195"/>
      <c r="H3" s="196"/>
      <c r="I3" s="196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8"/>
      <c r="U3" s="198"/>
      <c r="V3" s="198"/>
      <c r="W3" s="198"/>
      <c r="X3" s="198"/>
      <c r="Y3" s="198"/>
      <c r="Z3" s="198"/>
      <c r="AA3" s="198"/>
      <c r="AB3" s="654"/>
      <c r="AC3" s="654"/>
      <c r="AD3" s="655"/>
      <c r="AE3" s="199" t="s">
        <v>102</v>
      </c>
      <c r="AF3" s="200"/>
      <c r="AG3" s="5"/>
    </row>
    <row r="4" spans="2:33" ht="18.75" customHeight="1">
      <c r="B4" s="201"/>
      <c r="C4" s="513"/>
      <c r="D4" s="514"/>
      <c r="E4" s="515"/>
      <c r="F4" s="516"/>
      <c r="G4" s="201"/>
      <c r="H4" s="517" t="s">
        <v>219</v>
      </c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656"/>
      <c r="AC4" s="656"/>
      <c r="AD4" s="657"/>
      <c r="AE4" s="202" t="s">
        <v>103</v>
      </c>
      <c r="AF4" s="203"/>
      <c r="AG4" s="5"/>
    </row>
    <row r="5" spans="2:33" ht="18.75" customHeight="1">
      <c r="B5" s="201"/>
      <c r="C5" s="201"/>
      <c r="D5" s="201"/>
      <c r="E5" s="201"/>
      <c r="F5" s="201"/>
      <c r="G5" s="201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8"/>
      <c r="AB5" s="656" t="s">
        <v>104</v>
      </c>
      <c r="AC5" s="656"/>
      <c r="AD5" s="657"/>
      <c r="AE5" s="204" t="s">
        <v>47</v>
      </c>
      <c r="AF5" s="204"/>
    </row>
    <row r="6" spans="2:33" ht="18.75" customHeight="1" thickBot="1">
      <c r="B6" s="205"/>
      <c r="C6" s="205"/>
      <c r="D6" s="205"/>
      <c r="E6" s="205"/>
      <c r="F6" s="205"/>
      <c r="G6" s="205"/>
      <c r="H6" s="205"/>
      <c r="I6" s="205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658"/>
      <c r="AC6" s="658"/>
      <c r="AD6" s="659"/>
      <c r="AE6" s="207">
        <f>'기본사항 등 입력'!F11</f>
        <v>0</v>
      </c>
      <c r="AF6" s="208"/>
      <c r="AG6" s="5"/>
    </row>
    <row r="7" spans="2:33" ht="18.75" customHeight="1">
      <c r="B7" s="424" t="s">
        <v>48</v>
      </c>
      <c r="C7" s="425"/>
      <c r="D7" s="411" t="s">
        <v>49</v>
      </c>
      <c r="E7" s="412"/>
      <c r="F7" s="412"/>
      <c r="G7" s="413"/>
      <c r="H7" s="528" t="str">
        <f>'기본사항 등 입력'!F6</f>
        <v>403-82-09152</v>
      </c>
      <c r="I7" s="529"/>
      <c r="J7" s="529"/>
      <c r="K7" s="529"/>
      <c r="L7" s="529"/>
      <c r="M7" s="529"/>
      <c r="N7" s="529"/>
      <c r="O7" s="530"/>
      <c r="P7" s="531" t="s">
        <v>50</v>
      </c>
      <c r="Q7" s="532"/>
      <c r="R7" s="532"/>
      <c r="S7" s="532"/>
      <c r="T7" s="533"/>
      <c r="U7" s="534" t="str">
        <f>'기본사항 등 입력'!F7</f>
        <v>원광대학교 산학협력단</v>
      </c>
      <c r="V7" s="535"/>
      <c r="W7" s="535"/>
      <c r="X7" s="535"/>
      <c r="Y7" s="535"/>
      <c r="Z7" s="535"/>
      <c r="AA7" s="536"/>
      <c r="AB7" s="9" t="s">
        <v>51</v>
      </c>
      <c r="AC7" s="10"/>
      <c r="AD7" s="11"/>
      <c r="AE7" s="524" t="str">
        <f>'기본사항 등 입력'!F8</f>
        <v>최병민</v>
      </c>
      <c r="AF7" s="525"/>
    </row>
    <row r="8" spans="2:33" ht="18.75" customHeight="1">
      <c r="B8" s="526"/>
      <c r="C8" s="527"/>
      <c r="D8" s="430" t="s">
        <v>52</v>
      </c>
      <c r="E8" s="431"/>
      <c r="F8" s="431"/>
      <c r="G8" s="432"/>
      <c r="H8" s="519">
        <f>'기본사항 등 입력'!F9</f>
        <v>0</v>
      </c>
      <c r="I8" s="520"/>
      <c r="J8" s="520"/>
      <c r="K8" s="520"/>
      <c r="L8" s="520"/>
      <c r="M8" s="520"/>
      <c r="N8" s="520"/>
      <c r="O8" s="521"/>
      <c r="P8" s="484" t="s">
        <v>53</v>
      </c>
      <c r="Q8" s="485"/>
      <c r="R8" s="485"/>
      <c r="S8" s="485"/>
      <c r="T8" s="486"/>
      <c r="U8" s="522">
        <f>'기본사항 등 입력'!F10</f>
        <v>0</v>
      </c>
      <c r="V8" s="523"/>
      <c r="W8" s="523"/>
      <c r="X8" s="523"/>
      <c r="Y8" s="523"/>
      <c r="Z8" s="523"/>
      <c r="AA8" s="523"/>
      <c r="AB8" s="523"/>
      <c r="AC8" s="523"/>
      <c r="AD8" s="523"/>
      <c r="AE8" s="523"/>
      <c r="AF8" s="523"/>
    </row>
    <row r="9" spans="2:33" ht="18.75" customHeight="1">
      <c r="B9" s="475" t="s">
        <v>54</v>
      </c>
      <c r="C9" s="476"/>
      <c r="D9" s="430" t="s">
        <v>55</v>
      </c>
      <c r="E9" s="431"/>
      <c r="F9" s="431"/>
      <c r="G9" s="432"/>
      <c r="H9" s="481">
        <f>IF('기본사항 등 입력'!F13="","",'기본사항 등 입력'!F13)</f>
        <v>0</v>
      </c>
      <c r="I9" s="482"/>
      <c r="J9" s="482"/>
      <c r="K9" s="482"/>
      <c r="L9" s="482"/>
      <c r="M9" s="482"/>
      <c r="N9" s="482"/>
      <c r="O9" s="483"/>
      <c r="P9" s="484" t="s">
        <v>56</v>
      </c>
      <c r="Q9" s="485"/>
      <c r="R9" s="485"/>
      <c r="S9" s="485"/>
      <c r="T9" s="486"/>
      <c r="U9" s="487">
        <f>IF('기본사항 등 입력'!F14="","",'기본사항 등 입력'!F14)</f>
        <v>0</v>
      </c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</row>
    <row r="10" spans="2:33" ht="18.75" customHeight="1" thickBot="1">
      <c r="B10" s="477"/>
      <c r="C10" s="478"/>
      <c r="D10" s="500" t="s">
        <v>57</v>
      </c>
      <c r="E10" s="501"/>
      <c r="F10" s="501"/>
      <c r="G10" s="502"/>
      <c r="H10" s="503" t="str">
        <f>IF('기본사항 등 입력'!F16="","",'기본사항 등 입력'!F16)</f>
        <v/>
      </c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504"/>
      <c r="W10" s="504"/>
      <c r="X10" s="504"/>
      <c r="Y10" s="504"/>
      <c r="Z10" s="504"/>
      <c r="AA10" s="505"/>
      <c r="AB10" s="8" t="s">
        <v>100</v>
      </c>
      <c r="AC10" s="12"/>
      <c r="AD10" s="13"/>
      <c r="AE10" s="506" t="s">
        <v>16</v>
      </c>
      <c r="AF10" s="507"/>
      <c r="AG10" s="5"/>
    </row>
    <row r="11" spans="2:33" ht="18.75" customHeight="1">
      <c r="B11" s="477"/>
      <c r="C11" s="478"/>
      <c r="D11" s="508" t="s">
        <v>58</v>
      </c>
      <c r="E11" s="509"/>
      <c r="F11" s="509"/>
      <c r="G11" s="509"/>
      <c r="H11" s="50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660"/>
      <c r="AC11" s="660"/>
      <c r="AD11" s="660"/>
      <c r="AE11" s="494"/>
      <c r="AF11" s="494"/>
      <c r="AG11" s="5"/>
    </row>
    <row r="12" spans="2:33" ht="18.75" customHeight="1" thickBot="1">
      <c r="B12" s="479"/>
      <c r="C12" s="480"/>
      <c r="D12" s="510"/>
      <c r="E12" s="511"/>
      <c r="F12" s="511"/>
      <c r="G12" s="511"/>
      <c r="H12" s="511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661"/>
      <c r="AC12" s="661"/>
      <c r="AD12" s="661"/>
      <c r="AE12" s="496"/>
      <c r="AF12" s="496"/>
      <c r="AG12" s="5"/>
    </row>
    <row r="13" spans="2:33" ht="18.75" customHeight="1">
      <c r="B13" s="489" t="s">
        <v>59</v>
      </c>
      <c r="C13" s="489"/>
      <c r="D13" s="489"/>
      <c r="E13" s="489"/>
      <c r="F13" s="490"/>
      <c r="G13" s="490"/>
      <c r="H13" s="490"/>
      <c r="I13" s="490"/>
      <c r="J13" s="491" t="s">
        <v>60</v>
      </c>
      <c r="K13" s="492"/>
      <c r="L13" s="493" t="s">
        <v>61</v>
      </c>
      <c r="M13" s="494"/>
      <c r="N13" s="494"/>
      <c r="O13" s="494"/>
      <c r="P13" s="494"/>
      <c r="Q13" s="494"/>
      <c r="R13" s="494"/>
      <c r="S13" s="494"/>
      <c r="T13" s="494"/>
      <c r="U13" s="494"/>
      <c r="V13" s="491" t="s">
        <v>62</v>
      </c>
      <c r="W13" s="491"/>
      <c r="X13" s="491"/>
      <c r="Y13" s="491"/>
      <c r="Z13" s="491"/>
      <c r="AA13" s="491"/>
      <c r="AB13" s="491"/>
      <c r="AC13" s="491"/>
      <c r="AD13" s="491"/>
      <c r="AE13" s="491"/>
      <c r="AF13" s="491"/>
    </row>
    <row r="14" spans="2:33" ht="18.75" customHeight="1" thickBot="1">
      <c r="B14" s="479"/>
      <c r="C14" s="479"/>
      <c r="D14" s="479"/>
      <c r="E14" s="479"/>
      <c r="F14" s="497"/>
      <c r="G14" s="497"/>
      <c r="H14" s="497"/>
      <c r="I14" s="497"/>
      <c r="J14" s="498" t="s">
        <v>63</v>
      </c>
      <c r="K14" s="499"/>
      <c r="L14" s="495"/>
      <c r="M14" s="496"/>
      <c r="N14" s="496"/>
      <c r="O14" s="496"/>
      <c r="P14" s="496"/>
      <c r="Q14" s="496"/>
      <c r="R14" s="496"/>
      <c r="S14" s="496"/>
      <c r="T14" s="496"/>
      <c r="U14" s="496"/>
      <c r="V14" s="498" t="s">
        <v>64</v>
      </c>
      <c r="W14" s="498"/>
      <c r="X14" s="498"/>
      <c r="Y14" s="498"/>
      <c r="Z14" s="498"/>
      <c r="AA14" s="498"/>
      <c r="AB14" s="498"/>
      <c r="AC14" s="498"/>
      <c r="AD14" s="498"/>
      <c r="AE14" s="498"/>
      <c r="AF14" s="498"/>
    </row>
    <row r="15" spans="2:33" ht="18.75" customHeight="1">
      <c r="B15" s="424" t="s">
        <v>65</v>
      </c>
      <c r="C15" s="425"/>
      <c r="D15" s="528" t="s">
        <v>66</v>
      </c>
      <c r="E15" s="529"/>
      <c r="F15" s="529"/>
      <c r="G15" s="529"/>
      <c r="H15" s="529"/>
      <c r="I15" s="530"/>
      <c r="J15" s="531" t="s">
        <v>67</v>
      </c>
      <c r="K15" s="532"/>
      <c r="L15" s="532"/>
      <c r="M15" s="532"/>
      <c r="N15" s="532"/>
      <c r="O15" s="532"/>
      <c r="P15" s="532"/>
      <c r="Q15" s="532"/>
      <c r="R15" s="533"/>
      <c r="S15" s="531" t="s">
        <v>68</v>
      </c>
      <c r="T15" s="532"/>
      <c r="U15" s="532"/>
      <c r="V15" s="532"/>
      <c r="W15" s="532"/>
      <c r="X15" s="532"/>
      <c r="Y15" s="532"/>
      <c r="Z15" s="532"/>
      <c r="AA15" s="533"/>
      <c r="AB15" s="531" t="s">
        <v>69</v>
      </c>
      <c r="AC15" s="532"/>
      <c r="AD15" s="532"/>
      <c r="AE15" s="532"/>
      <c r="AF15" s="532"/>
    </row>
    <row r="16" spans="2:33" ht="18.75" customHeight="1">
      <c r="B16" s="426"/>
      <c r="C16" s="427"/>
      <c r="D16" s="430" t="s">
        <v>70</v>
      </c>
      <c r="E16" s="431"/>
      <c r="F16" s="431"/>
      <c r="G16" s="431"/>
      <c r="H16" s="431"/>
      <c r="I16" s="432"/>
      <c r="J16" s="537" t="str">
        <f>IF('기본사항 등 입력'!H7="","",'기본사항 등 입력'!H7)</f>
        <v/>
      </c>
      <c r="K16" s="538"/>
      <c r="L16" s="538"/>
      <c r="M16" s="538"/>
      <c r="N16" s="538"/>
      <c r="O16" s="538"/>
      <c r="P16" s="538"/>
      <c r="Q16" s="538"/>
      <c r="R16" s="539"/>
      <c r="S16" s="537" t="str">
        <f>'기본사항 등 입력'!F7</f>
        <v>원광대학교 산학협력단</v>
      </c>
      <c r="T16" s="538"/>
      <c r="U16" s="538"/>
      <c r="V16" s="538"/>
      <c r="W16" s="538"/>
      <c r="X16" s="538"/>
      <c r="Y16" s="538"/>
      <c r="Z16" s="538"/>
      <c r="AA16" s="539"/>
      <c r="AB16" s="663"/>
      <c r="AC16" s="664"/>
      <c r="AD16" s="664"/>
      <c r="AE16" s="664"/>
      <c r="AF16" s="664"/>
    </row>
    <row r="17" spans="2:32" ht="18.75" customHeight="1">
      <c r="B17" s="426"/>
      <c r="C17" s="427"/>
      <c r="D17" s="430" t="s">
        <v>71</v>
      </c>
      <c r="E17" s="431"/>
      <c r="F17" s="431"/>
      <c r="G17" s="431"/>
      <c r="H17" s="431"/>
      <c r="I17" s="432"/>
      <c r="J17" s="484" t="str">
        <f>IF('기본사항 등 입력'!H6="","",'기본사항 등 입력'!H6)</f>
        <v/>
      </c>
      <c r="K17" s="485"/>
      <c r="L17" s="485"/>
      <c r="M17" s="485"/>
      <c r="N17" s="485"/>
      <c r="O17" s="485"/>
      <c r="P17" s="485"/>
      <c r="Q17" s="485"/>
      <c r="R17" s="486"/>
      <c r="S17" s="484" t="str">
        <f>'기본사항 등 입력'!F6</f>
        <v>403-82-09152</v>
      </c>
      <c r="T17" s="485"/>
      <c r="U17" s="485"/>
      <c r="V17" s="485"/>
      <c r="W17" s="485"/>
      <c r="X17" s="485"/>
      <c r="Y17" s="485"/>
      <c r="Z17" s="485"/>
      <c r="AA17" s="486"/>
      <c r="AB17" s="663"/>
      <c r="AC17" s="664"/>
      <c r="AD17" s="664"/>
      <c r="AE17" s="664"/>
      <c r="AF17" s="664"/>
    </row>
    <row r="18" spans="2:32" ht="18.75" customHeight="1">
      <c r="B18" s="426"/>
      <c r="C18" s="427"/>
      <c r="D18" s="430" t="s">
        <v>72</v>
      </c>
      <c r="E18" s="431"/>
      <c r="F18" s="431"/>
      <c r="G18" s="431"/>
      <c r="H18" s="431"/>
      <c r="I18" s="432"/>
      <c r="J18" s="540">
        <f>'기본사항 등 입력'!C25</f>
        <v>0</v>
      </c>
      <c r="K18" s="541"/>
      <c r="L18" s="541"/>
      <c r="M18" s="541"/>
      <c r="N18" s="541"/>
      <c r="O18" s="541"/>
      <c r="P18" s="541"/>
      <c r="Q18" s="541"/>
      <c r="R18" s="542"/>
      <c r="S18" s="546">
        <f>'기본사항 등 입력'!C24</f>
        <v>1779807.918109288</v>
      </c>
      <c r="T18" s="547"/>
      <c r="U18" s="547"/>
      <c r="V18" s="547"/>
      <c r="W18" s="547"/>
      <c r="X18" s="547"/>
      <c r="Y18" s="547"/>
      <c r="Z18" s="547"/>
      <c r="AA18" s="548"/>
      <c r="AB18" s="540">
        <f>J18+S18</f>
        <v>1779807.918109288</v>
      </c>
      <c r="AC18" s="541"/>
      <c r="AD18" s="541"/>
      <c r="AE18" s="541"/>
      <c r="AF18" s="541"/>
    </row>
    <row r="19" spans="2:32" ht="18.75" customHeight="1">
      <c r="B19" s="426"/>
      <c r="C19" s="427"/>
      <c r="D19" s="430" t="s">
        <v>73</v>
      </c>
      <c r="E19" s="431"/>
      <c r="F19" s="431"/>
      <c r="G19" s="431"/>
      <c r="H19" s="431"/>
      <c r="I19" s="432"/>
      <c r="J19" s="540">
        <f>'기본사항 등 입력'!D25</f>
        <v>0</v>
      </c>
      <c r="K19" s="541"/>
      <c r="L19" s="541"/>
      <c r="M19" s="541"/>
      <c r="N19" s="541"/>
      <c r="O19" s="541"/>
      <c r="P19" s="541"/>
      <c r="Q19" s="541"/>
      <c r="R19" s="542"/>
      <c r="S19" s="540">
        <f>'기본사항 등 입력'!D24</f>
        <v>0</v>
      </c>
      <c r="T19" s="541"/>
      <c r="U19" s="541"/>
      <c r="V19" s="541"/>
      <c r="W19" s="541"/>
      <c r="X19" s="541"/>
      <c r="Y19" s="541"/>
      <c r="Z19" s="541"/>
      <c r="AA19" s="542"/>
      <c r="AB19" s="540">
        <f>J19+S19</f>
        <v>0</v>
      </c>
      <c r="AC19" s="541"/>
      <c r="AD19" s="541"/>
      <c r="AE19" s="541"/>
      <c r="AF19" s="541"/>
    </row>
    <row r="20" spans="2:32" ht="18.75" customHeight="1" thickBot="1">
      <c r="B20" s="428"/>
      <c r="C20" s="429"/>
      <c r="D20" s="500" t="s">
        <v>74</v>
      </c>
      <c r="E20" s="501"/>
      <c r="F20" s="501"/>
      <c r="G20" s="501"/>
      <c r="H20" s="501"/>
      <c r="I20" s="502"/>
      <c r="J20" s="543">
        <f>J18-J19</f>
        <v>0</v>
      </c>
      <c r="K20" s="544"/>
      <c r="L20" s="544"/>
      <c r="M20" s="544"/>
      <c r="N20" s="544"/>
      <c r="O20" s="544"/>
      <c r="P20" s="544"/>
      <c r="Q20" s="544"/>
      <c r="R20" s="545"/>
      <c r="S20" s="543">
        <f>S18-S19</f>
        <v>1779807.918109288</v>
      </c>
      <c r="T20" s="544"/>
      <c r="U20" s="544"/>
      <c r="V20" s="544"/>
      <c r="W20" s="544"/>
      <c r="X20" s="544"/>
      <c r="Y20" s="544"/>
      <c r="Z20" s="544"/>
      <c r="AA20" s="545"/>
      <c r="AB20" s="543">
        <f>J20+S20</f>
        <v>1779807.918109288</v>
      </c>
      <c r="AC20" s="544"/>
      <c r="AD20" s="544"/>
      <c r="AE20" s="544"/>
      <c r="AF20" s="544"/>
    </row>
    <row r="21" spans="2:32" ht="18.75" customHeight="1">
      <c r="B21" s="424" t="s">
        <v>75</v>
      </c>
      <c r="C21" s="472"/>
      <c r="D21" s="728" t="s">
        <v>76</v>
      </c>
      <c r="E21" s="728"/>
      <c r="F21" s="728"/>
      <c r="G21" s="557" t="s">
        <v>77</v>
      </c>
      <c r="H21" s="557"/>
      <c r="I21" s="557"/>
      <c r="J21" s="556" t="s">
        <v>78</v>
      </c>
      <c r="K21" s="556"/>
      <c r="L21" s="556"/>
      <c r="M21" s="556" t="s">
        <v>79</v>
      </c>
      <c r="N21" s="556"/>
      <c r="O21" s="556"/>
      <c r="P21" s="556" t="s">
        <v>80</v>
      </c>
      <c r="Q21" s="556"/>
      <c r="R21" s="556"/>
      <c r="S21" s="556"/>
      <c r="T21" s="556" t="s">
        <v>120</v>
      </c>
      <c r="U21" s="556"/>
      <c r="V21" s="556"/>
      <c r="W21" s="556" t="s">
        <v>121</v>
      </c>
      <c r="X21" s="556"/>
      <c r="Y21" s="556"/>
      <c r="Z21" s="556" t="s">
        <v>119</v>
      </c>
      <c r="AA21" s="556"/>
      <c r="AB21" s="556"/>
      <c r="AC21" s="556" t="s">
        <v>118</v>
      </c>
      <c r="AD21" s="556"/>
      <c r="AE21" s="557" t="s">
        <v>96</v>
      </c>
      <c r="AF21" s="558"/>
    </row>
    <row r="22" spans="2:32" ht="18.75" customHeight="1">
      <c r="B22" s="426"/>
      <c r="C22" s="473"/>
      <c r="D22" s="418" t="s">
        <v>43</v>
      </c>
      <c r="E22" s="418"/>
      <c r="F22" s="418"/>
      <c r="G22" s="419" t="str">
        <f>IF('기본사항 등 입력'!C21="","",'기본사항 등 입력'!C21)</f>
        <v/>
      </c>
      <c r="H22" s="419"/>
      <c r="I22" s="419"/>
      <c r="J22" s="419" t="str">
        <f>IF('기본사항 등 입력'!D21="","",'기본사항 등 입력'!D21)</f>
        <v/>
      </c>
      <c r="K22" s="419"/>
      <c r="L22" s="419"/>
      <c r="M22" s="419" t="str">
        <f>IF('기본사항 등 입력'!E21="","",'기본사항 등 입력'!E21)</f>
        <v/>
      </c>
      <c r="N22" s="419"/>
      <c r="O22" s="419"/>
      <c r="P22" s="417" t="str">
        <f>IF('기본사항 등 입력'!F21="","",'기본사항 등 입력'!F21)</f>
        <v/>
      </c>
      <c r="Q22" s="417"/>
      <c r="R22" s="417"/>
      <c r="S22" s="417"/>
      <c r="T22" s="393">
        <f>IF(J22="",0,DATEDIF(J22,M22,"M")+1)</f>
        <v>0</v>
      </c>
      <c r="U22" s="393"/>
      <c r="V22" s="393"/>
      <c r="W22" s="420">
        <f>'기본사항 등 입력'!G21+'기본사항 등 입력'!H21</f>
        <v>0</v>
      </c>
      <c r="X22" s="420"/>
      <c r="Y22" s="420"/>
      <c r="Z22" s="420">
        <f>'기본사항 등 입력'!I21+'기본사항 등 입력'!J21</f>
        <v>0</v>
      </c>
      <c r="AA22" s="420"/>
      <c r="AB22" s="420"/>
      <c r="AC22" s="662"/>
      <c r="AD22" s="662"/>
      <c r="AE22" s="559">
        <f>IF(T22="",0,IF(((T22-W22+Z22)/12)&lt;=INT((T22-W22+Z22)/12),INT((T22-W22+Z22)/12),INT((T22-W22+Z22)/12)+1))</f>
        <v>0</v>
      </c>
      <c r="AF22" s="560"/>
    </row>
    <row r="23" spans="2:32" ht="18.75" customHeight="1">
      <c r="B23" s="426"/>
      <c r="C23" s="473"/>
      <c r="D23" s="418" t="s">
        <v>81</v>
      </c>
      <c r="E23" s="418"/>
      <c r="F23" s="418"/>
      <c r="G23" s="419">
        <f>IF('기본사항 등 입력'!C20="","",'기본사항 등 입력'!C20)</f>
        <v>42095</v>
      </c>
      <c r="H23" s="419"/>
      <c r="I23" s="419"/>
      <c r="J23" s="419">
        <f>IF('기본사항 등 입력'!D20="","",'기본사항 등 입력'!D20)</f>
        <v>42095</v>
      </c>
      <c r="K23" s="419"/>
      <c r="L23" s="419"/>
      <c r="M23" s="419">
        <f>IF('기본사항 등 입력'!E20="","",'기본사항 등 입력'!E20)</f>
        <v>42460</v>
      </c>
      <c r="N23" s="419"/>
      <c r="O23" s="419"/>
      <c r="P23" s="417">
        <f>IF('기본사항 등 입력'!F20="","",'기본사항 등 입력'!F20)</f>
        <v>42474</v>
      </c>
      <c r="Q23" s="417"/>
      <c r="R23" s="417"/>
      <c r="S23" s="417"/>
      <c r="T23" s="393">
        <f>IF(J23="",0,DATEDIF(J23,M23,"M")+1)</f>
        <v>12</v>
      </c>
      <c r="U23" s="393"/>
      <c r="V23" s="393"/>
      <c r="W23" s="420">
        <f>'기본사항 등 입력'!G20+'기본사항 등 입력'!H20</f>
        <v>0</v>
      </c>
      <c r="X23" s="420"/>
      <c r="Y23" s="420"/>
      <c r="Z23" s="420">
        <f>'기본사항 등 입력'!I20+'기본사항 등 입력'!J20</f>
        <v>0</v>
      </c>
      <c r="AA23" s="420"/>
      <c r="AB23" s="420"/>
      <c r="AC23" s="662"/>
      <c r="AD23" s="662"/>
      <c r="AE23" s="559">
        <f>IF(T23="",0,IF(((T23-W23+Z23-AC23)/12)&lt;=INT((T23-W23+Z23-AC23)/12),INT((T23-W23+Z23-AC23)/12),INT((T23-W23+Z23-AC23)/12)+1))</f>
        <v>1</v>
      </c>
      <c r="AF23" s="560"/>
    </row>
    <row r="24" spans="2:32" ht="18.75" customHeight="1">
      <c r="B24" s="426"/>
      <c r="C24" s="473"/>
      <c r="D24" s="418" t="s">
        <v>82</v>
      </c>
      <c r="E24" s="418"/>
      <c r="F24" s="418"/>
      <c r="G24" s="729"/>
      <c r="H24" s="729"/>
      <c r="I24" s="729"/>
      <c r="J24" s="419">
        <f>IF('기본사항 등 입력'!D20="","",IF('기본사항 등 입력'!D21="",'기본사항 등 입력'!D20,MIN('기본사항 등 입력'!D21,'기본사항 등 입력'!D20)))</f>
        <v>42095</v>
      </c>
      <c r="K24" s="419"/>
      <c r="L24" s="419"/>
      <c r="M24" s="419">
        <f>IF('기본사항 등 입력'!E20="","",IF('기본사항 등 입력'!E21="",'기본사항 등 입력'!E20,MAX('기본사항 등 입력'!E21,'기본사항 등 입력'!E20)))</f>
        <v>42460</v>
      </c>
      <c r="N24" s="419"/>
      <c r="O24" s="419"/>
      <c r="P24" s="722"/>
      <c r="Q24" s="722"/>
      <c r="R24" s="722"/>
      <c r="S24" s="722"/>
      <c r="T24" s="393">
        <f>IF(J24="",0,DATEDIF(J24,M24,"M")+1)</f>
        <v>12</v>
      </c>
      <c r="U24" s="393"/>
      <c r="V24" s="393"/>
      <c r="W24" s="420">
        <f>W23+W22+IF(M22="",0,IF(J23-M22&lt;=3,0,(IF(M22="",0,IF(J23-M22&lt;=3,0,DATEDIF(M22+1,J23-1,"M")+IF(DAY(J23-1)-DAY(M22+1)&gt;=0,1,1))))))</f>
        <v>0</v>
      </c>
      <c r="X24" s="420"/>
      <c r="Y24" s="420"/>
      <c r="Z24" s="420">
        <f>'기본사항 등 입력'!I20+'기본사항 등 입력'!J20</f>
        <v>0</v>
      </c>
      <c r="AA24" s="420"/>
      <c r="AB24" s="420"/>
      <c r="AC24" s="559">
        <f>IF(M22="",0,IF(M22-MAX(J23,J22)&lt;1,0,DATEDIF(MAX(J23,J22),MIN(M22,M23),"M")+1))</f>
        <v>0</v>
      </c>
      <c r="AD24" s="559"/>
      <c r="AE24" s="559">
        <f>IF('기본사항 등 입력'!D20="",0,IF('기본사항 등 입력'!D21="",IF(T24="",0,IF(((T24-W24+Z24)/12)&lt;=INT((T24-W24+Z24)/12),INT((T24-W24+Z24)/12),INT((T24-W24+Z24)/12)+1)),IF(J23-M22&lt;=1,IF(T24="",0,IF(((T24-W24+Z24)/12)&lt;=INT((T24-W24+Z24)/12),INT((T24-W24+Z24)/12),INT((T24-W24+Z24)/12)+1)),"#VALUE!")))</f>
        <v>1</v>
      </c>
      <c r="AF24" s="560"/>
    </row>
    <row r="25" spans="2:32" ht="18.75" customHeight="1">
      <c r="B25" s="426"/>
      <c r="C25" s="473"/>
      <c r="D25" s="724" t="s">
        <v>44</v>
      </c>
      <c r="E25" s="418" t="s">
        <v>83</v>
      </c>
      <c r="F25" s="418"/>
      <c r="G25" s="419" t="str">
        <f>IF(J24&lt;=DATE(2012,12,31),J24,"")</f>
        <v/>
      </c>
      <c r="H25" s="419"/>
      <c r="I25" s="419"/>
      <c r="J25" s="419" t="str">
        <f>IF(J24&lt;=DATE(2012,12,31),J24,"")</f>
        <v/>
      </c>
      <c r="K25" s="419"/>
      <c r="L25" s="419"/>
      <c r="M25" s="419" t="str">
        <f>IF(J25="","",IF(M24&gt;=DATE(2012,12,31),DATE(2012,12,31),M24))</f>
        <v/>
      </c>
      <c r="N25" s="419"/>
      <c r="O25" s="419"/>
      <c r="P25" s="393"/>
      <c r="Q25" s="393"/>
      <c r="R25" s="393"/>
      <c r="S25" s="393"/>
      <c r="T25" s="393">
        <f>IF(J25="",0,DATEDIF(J25,M25,"M")+1)</f>
        <v>0</v>
      </c>
      <c r="U25" s="393"/>
      <c r="V25" s="393"/>
      <c r="W25" s="420">
        <f>'기본사항 등 입력'!G20+'기본사항 등 입력'!G21</f>
        <v>0</v>
      </c>
      <c r="X25" s="420"/>
      <c r="Y25" s="420"/>
      <c r="Z25" s="420">
        <f>'기본사항 등 입력'!I20+'기본사항 등 입력'!I21</f>
        <v>0</v>
      </c>
      <c r="AA25" s="420"/>
      <c r="AB25" s="420"/>
      <c r="AC25" s="559"/>
      <c r="AD25" s="559"/>
      <c r="AE25" s="559">
        <f>IF(T25="",0,IF(((T25-W25+Z25-AC25)/12)&lt;=INT((T25-W25+Z25-AC25)/12),INT((T25-W25+Z25-AC25)/12),INT((T25-W25+Z25-AC25)/12)+1))</f>
        <v>0</v>
      </c>
      <c r="AF25" s="560"/>
    </row>
    <row r="26" spans="2:32" ht="18.75" customHeight="1" thickBot="1">
      <c r="B26" s="428"/>
      <c r="C26" s="474"/>
      <c r="D26" s="725"/>
      <c r="E26" s="433" t="s">
        <v>84</v>
      </c>
      <c r="F26" s="433"/>
      <c r="G26" s="574">
        <f>IF(J24&lt;DATE(2013,1,1),IF(M24&lt;=DATE(2012,12,31),"",DATE(2013,1,1)),J24)</f>
        <v>42095</v>
      </c>
      <c r="H26" s="574"/>
      <c r="I26" s="574"/>
      <c r="J26" s="574">
        <f>IF(J24&lt;DATE(2013,1,1),IF(M24&lt;=DATE(2012,12,31),"",DATE(2013,1,1)),J24)</f>
        <v>42095</v>
      </c>
      <c r="K26" s="574"/>
      <c r="L26" s="574"/>
      <c r="M26" s="574">
        <f>IF(G26="","",M24)</f>
        <v>42460</v>
      </c>
      <c r="N26" s="574"/>
      <c r="O26" s="574"/>
      <c r="P26" s="421"/>
      <c r="Q26" s="421"/>
      <c r="R26" s="421"/>
      <c r="S26" s="421"/>
      <c r="T26" s="421">
        <f>IF(J26="",0,DATEDIF(J26,M26,"M")+1)</f>
        <v>12</v>
      </c>
      <c r="U26" s="421"/>
      <c r="V26" s="421"/>
      <c r="W26" s="549">
        <f>'기본사항 등 입력'!H20+'기본사항 등 입력'!H21+(IF((IF(M22="",0,IF(J23-M22&lt;=3,0,DATEDIF(M22+1,J23-1,"M")+IF(DAY(J23-1)-DAY(M22+1)&gt;=0,1,1))))-(IF(M22="",0,IF(J23-M22&lt;=3,0,DATEDIF(M22+1,DATE(2012,12,31),"M")+IF(DAY(DATE(2012,12,31))-DAY(M22+1)&gt;=0,1,1))))&lt;0,0,(IF(M22="",0,IF(J23-M22&lt;=3,0,DATEDIF(M22+1,J23-1,"M")+IF(DAY(J23-1)-DAY(M22+1)&gt;=0,1,1))))-(IF(M22="",0,IF(J23-M22&lt;=3,0,DATEDIF(M22+1,DATE(2012,12,31),"M")+IF(DAY(DATE(2012,12,31))-DAY(M22+1)&gt;=0,1,1))))))</f>
        <v>0</v>
      </c>
      <c r="X26" s="549"/>
      <c r="Y26" s="549"/>
      <c r="Z26" s="549">
        <f>'기본사항 등 입력'!J20+'기본사항 등 입력'!J21</f>
        <v>0</v>
      </c>
      <c r="AA26" s="549"/>
      <c r="AB26" s="549"/>
      <c r="AC26" s="512"/>
      <c r="AD26" s="512"/>
      <c r="AE26" s="512">
        <f>IF(AE24="",0,IF(AE25="",AE24,AE24-AE25))</f>
        <v>1</v>
      </c>
      <c r="AF26" s="568"/>
    </row>
    <row r="27" spans="2:32" ht="18.75" customHeight="1" thickBot="1">
      <c r="B27" s="444" t="s">
        <v>144</v>
      </c>
      <c r="C27" s="444"/>
      <c r="D27" s="444"/>
      <c r="E27" s="444"/>
      <c r="F27" s="444"/>
      <c r="G27" s="444"/>
      <c r="H27" s="444"/>
      <c r="I27" s="445"/>
      <c r="J27" s="575" t="s">
        <v>124</v>
      </c>
      <c r="K27" s="575"/>
      <c r="L27" s="575"/>
      <c r="M27" s="727" t="s">
        <v>174</v>
      </c>
      <c r="N27" s="727"/>
      <c r="O27" s="727"/>
      <c r="P27" s="575" t="s">
        <v>126</v>
      </c>
      <c r="Q27" s="575"/>
      <c r="R27" s="575"/>
      <c r="S27" s="576"/>
      <c r="T27" s="550" t="s">
        <v>132</v>
      </c>
      <c r="U27" s="494"/>
      <c r="V27" s="494"/>
      <c r="W27" s="494"/>
      <c r="X27" s="494"/>
      <c r="Y27" s="494"/>
      <c r="Z27" s="494"/>
      <c r="AA27" s="494"/>
      <c r="AB27" s="494"/>
      <c r="AC27" s="494"/>
      <c r="AD27" s="494"/>
      <c r="AE27" s="494"/>
      <c r="AF27" s="494"/>
    </row>
    <row r="28" spans="2:32" ht="18.75" customHeight="1">
      <c r="B28" s="424" t="s">
        <v>85</v>
      </c>
      <c r="C28" s="425"/>
      <c r="D28" s="411" t="s">
        <v>86</v>
      </c>
      <c r="E28" s="412"/>
      <c r="F28" s="412"/>
      <c r="G28" s="412"/>
      <c r="H28" s="412"/>
      <c r="I28" s="413"/>
      <c r="J28" s="726">
        <f>J20</f>
        <v>0</v>
      </c>
      <c r="K28" s="726"/>
      <c r="L28" s="726"/>
      <c r="M28" s="726">
        <f>S20</f>
        <v>1779807.918109288</v>
      </c>
      <c r="N28" s="726"/>
      <c r="O28" s="726"/>
      <c r="P28" s="577">
        <f>J28+M28</f>
        <v>1779807.918109288</v>
      </c>
      <c r="Q28" s="577"/>
      <c r="R28" s="577"/>
      <c r="S28" s="578"/>
      <c r="T28" s="551" t="s">
        <v>178</v>
      </c>
      <c r="U28" s="437"/>
      <c r="V28" s="437"/>
      <c r="W28" s="437"/>
      <c r="X28" s="437"/>
      <c r="Y28" s="437"/>
      <c r="Z28" s="437"/>
      <c r="AA28" s="437"/>
      <c r="AB28" s="437"/>
      <c r="AC28" s="437"/>
      <c r="AD28" s="406">
        <f>AB20</f>
        <v>1779807.918109288</v>
      </c>
      <c r="AE28" s="406"/>
      <c r="AF28" s="407"/>
    </row>
    <row r="29" spans="2:32" ht="18.75" customHeight="1">
      <c r="B29" s="426"/>
      <c r="C29" s="427"/>
      <c r="D29" s="430" t="s">
        <v>87</v>
      </c>
      <c r="E29" s="431"/>
      <c r="F29" s="431"/>
      <c r="G29" s="431"/>
      <c r="H29" s="431"/>
      <c r="I29" s="432"/>
      <c r="J29" s="723">
        <f>J28*0.4</f>
        <v>0</v>
      </c>
      <c r="K29" s="723"/>
      <c r="L29" s="723"/>
      <c r="M29" s="723">
        <f>M28*0.4</f>
        <v>711923.16724371526</v>
      </c>
      <c r="N29" s="723"/>
      <c r="O29" s="723"/>
      <c r="P29" s="579">
        <f>ROUND(J29+M29,0)</f>
        <v>711923</v>
      </c>
      <c r="Q29" s="579"/>
      <c r="R29" s="579"/>
      <c r="S29" s="580"/>
      <c r="T29" s="552" t="s">
        <v>134</v>
      </c>
      <c r="U29" s="553"/>
      <c r="V29" s="553"/>
      <c r="W29" s="553"/>
      <c r="X29" s="553"/>
      <c r="Y29" s="553"/>
      <c r="Z29" s="553"/>
      <c r="AA29" s="553"/>
      <c r="AB29" s="553"/>
      <c r="AC29" s="553"/>
      <c r="AD29" s="561">
        <f>IF(AE24&lt;=5,AE24*300000,IF(AE24&lt;=10,(AE24-5)*500000+1500000,IF(AE24&lt;=20,(AE24-10)*800000+4000000,IF(AE24&gt;20,(AE24-20)*1200000+12000000))))</f>
        <v>300000</v>
      </c>
      <c r="AE29" s="562"/>
      <c r="AF29" s="563"/>
    </row>
    <row r="30" spans="2:32" ht="15" customHeight="1">
      <c r="B30" s="426"/>
      <c r="C30" s="427"/>
      <c r="D30" s="465" t="s">
        <v>88</v>
      </c>
      <c r="E30" s="466"/>
      <c r="F30" s="466"/>
      <c r="G30" s="466"/>
      <c r="H30" s="466"/>
      <c r="I30" s="467"/>
      <c r="J30" s="710"/>
      <c r="K30" s="711"/>
      <c r="L30" s="712"/>
      <c r="M30" s="710"/>
      <c r="N30" s="711"/>
      <c r="O30" s="712"/>
      <c r="P30" s="716">
        <f>AD29</f>
        <v>300000</v>
      </c>
      <c r="Q30" s="717"/>
      <c r="R30" s="717"/>
      <c r="S30" s="718"/>
      <c r="T30" s="569" t="s">
        <v>135</v>
      </c>
      <c r="U30" s="570"/>
      <c r="V30" s="570"/>
      <c r="W30" s="570"/>
      <c r="X30" s="570"/>
      <c r="Y30" s="570"/>
      <c r="Z30" s="570"/>
      <c r="AA30" s="570"/>
      <c r="AB30" s="570"/>
      <c r="AC30" s="571"/>
      <c r="AD30" s="422">
        <f>IF(AE24=0,0,ROUNDDOWN((AD28-AD29)/AE24,0)*12)</f>
        <v>17757684</v>
      </c>
      <c r="AE30" s="423"/>
      <c r="AF30" s="423"/>
    </row>
    <row r="31" spans="2:32" ht="15" customHeight="1">
      <c r="B31" s="426"/>
      <c r="C31" s="427"/>
      <c r="D31" s="707"/>
      <c r="E31" s="708"/>
      <c r="F31" s="708"/>
      <c r="G31" s="708"/>
      <c r="H31" s="708"/>
      <c r="I31" s="709"/>
      <c r="J31" s="713"/>
      <c r="K31" s="714"/>
      <c r="L31" s="715"/>
      <c r="M31" s="713"/>
      <c r="N31" s="714"/>
      <c r="O31" s="715"/>
      <c r="P31" s="719"/>
      <c r="Q31" s="720"/>
      <c r="R31" s="720"/>
      <c r="S31" s="721"/>
      <c r="T31" s="704" t="s">
        <v>179</v>
      </c>
      <c r="U31" s="705"/>
      <c r="V31" s="705"/>
      <c r="W31" s="705"/>
      <c r="X31" s="705"/>
      <c r="Y31" s="705"/>
      <c r="Z31" s="705"/>
      <c r="AA31" s="705"/>
      <c r="AB31" s="705"/>
      <c r="AC31" s="706"/>
      <c r="AD31" s="397"/>
      <c r="AE31" s="398"/>
      <c r="AF31" s="398"/>
    </row>
    <row r="32" spans="2:32" ht="18.75" customHeight="1">
      <c r="B32" s="426"/>
      <c r="C32" s="427"/>
      <c r="D32" s="465" t="s">
        <v>89</v>
      </c>
      <c r="E32" s="466"/>
      <c r="F32" s="466"/>
      <c r="G32" s="466"/>
      <c r="H32" s="466"/>
      <c r="I32" s="467"/>
      <c r="J32" s="671"/>
      <c r="K32" s="671"/>
      <c r="L32" s="671"/>
      <c r="M32" s="671"/>
      <c r="N32" s="671"/>
      <c r="O32" s="671"/>
      <c r="P32" s="696">
        <f>IF(P28-P29-P30&lt;0,0,ROUNDDOWN(P28-P29-P30,0))</f>
        <v>767884</v>
      </c>
      <c r="Q32" s="696"/>
      <c r="R32" s="696"/>
      <c r="S32" s="697"/>
      <c r="T32" s="694" t="s">
        <v>136</v>
      </c>
      <c r="U32" s="695"/>
      <c r="V32" s="695"/>
      <c r="W32" s="695"/>
      <c r="X32" s="695"/>
      <c r="Y32" s="695"/>
      <c r="Z32" s="695"/>
      <c r="AA32" s="695"/>
      <c r="AB32" s="695"/>
      <c r="AC32" s="695"/>
      <c r="AD32" s="566">
        <f>ROUNDUP(IF(AD30&lt;=8000000,AD30,IF(AD30&lt;=70000000,(AD30-8000000)*0.6+8000000,IF(AD30&lt;=100000000,(AD30-70000000)*0.55+45200000,IF(AD30&lt;=300000000,(AD30-100000000)*0.45+61700000,IF(AD30&gt;300000000,(AD30-300000000)*0.35+151700000))))),0)</f>
        <v>13854611</v>
      </c>
      <c r="AE32" s="567"/>
      <c r="AF32" s="567"/>
    </row>
    <row r="33" spans="2:33" ht="18.75" customHeight="1" thickBot="1">
      <c r="B33" s="428"/>
      <c r="C33" s="429"/>
      <c r="D33" s="468"/>
      <c r="E33" s="469"/>
      <c r="F33" s="469"/>
      <c r="G33" s="469"/>
      <c r="H33" s="469"/>
      <c r="I33" s="470"/>
      <c r="J33" s="672"/>
      <c r="K33" s="672"/>
      <c r="L33" s="672"/>
      <c r="M33" s="672"/>
      <c r="N33" s="672"/>
      <c r="O33" s="672"/>
      <c r="P33" s="698"/>
      <c r="Q33" s="698"/>
      <c r="R33" s="698"/>
      <c r="S33" s="699"/>
      <c r="T33" s="572" t="s">
        <v>180</v>
      </c>
      <c r="U33" s="573"/>
      <c r="V33" s="573"/>
      <c r="W33" s="573"/>
      <c r="X33" s="573"/>
      <c r="Y33" s="573"/>
      <c r="Z33" s="573"/>
      <c r="AA33" s="573"/>
      <c r="AB33" s="573"/>
      <c r="AC33" s="573"/>
      <c r="AD33" s="564">
        <f>AD30-AD32</f>
        <v>3903073</v>
      </c>
      <c r="AE33" s="564"/>
      <c r="AF33" s="565"/>
    </row>
    <row r="34" spans="2:33" ht="18.75" customHeight="1" thickBot="1">
      <c r="B34" s="444" t="s">
        <v>144</v>
      </c>
      <c r="C34" s="444"/>
      <c r="D34" s="444"/>
      <c r="E34" s="444"/>
      <c r="F34" s="444"/>
      <c r="G34" s="444"/>
      <c r="H34" s="444"/>
      <c r="I34" s="445"/>
      <c r="J34" s="471" t="s">
        <v>122</v>
      </c>
      <c r="K34" s="471"/>
      <c r="L34" s="471"/>
      <c r="M34" s="471" t="s">
        <v>123</v>
      </c>
      <c r="N34" s="471"/>
      <c r="O34" s="471"/>
      <c r="P34" s="471" t="s">
        <v>125</v>
      </c>
      <c r="Q34" s="471"/>
      <c r="R34" s="471"/>
      <c r="S34" s="677"/>
      <c r="T34" s="554" t="s">
        <v>133</v>
      </c>
      <c r="U34" s="555"/>
      <c r="V34" s="555"/>
      <c r="W34" s="555"/>
      <c r="X34" s="555"/>
      <c r="Y34" s="555"/>
      <c r="Z34" s="555"/>
      <c r="AA34" s="555"/>
      <c r="AB34" s="555"/>
      <c r="AC34" s="555"/>
      <c r="AD34" s="555"/>
      <c r="AE34" s="555"/>
      <c r="AF34" s="555"/>
    </row>
    <row r="35" spans="2:33" ht="18.75" customHeight="1">
      <c r="B35" s="424" t="s">
        <v>90</v>
      </c>
      <c r="C35" s="425"/>
      <c r="D35" s="400" t="s">
        <v>183</v>
      </c>
      <c r="E35" s="401"/>
      <c r="F35" s="401"/>
      <c r="G35" s="401"/>
      <c r="H35" s="401"/>
      <c r="I35" s="402"/>
      <c r="J35" s="394">
        <f>IF(AE24=0,0,IF(AE25=0,0,ROUND(P32*AE25/AE24,0)))</f>
        <v>0</v>
      </c>
      <c r="K35" s="395"/>
      <c r="L35" s="415"/>
      <c r="M35" s="394">
        <f>IF(AE24=0,0,P32-J35)</f>
        <v>767884</v>
      </c>
      <c r="N35" s="395"/>
      <c r="O35" s="415"/>
      <c r="P35" s="394">
        <f>J35+M35</f>
        <v>767884</v>
      </c>
      <c r="Q35" s="395"/>
      <c r="R35" s="395"/>
      <c r="S35" s="396"/>
      <c r="T35" s="551" t="s">
        <v>175</v>
      </c>
      <c r="U35" s="437"/>
      <c r="V35" s="437"/>
      <c r="W35" s="437"/>
      <c r="X35" s="437"/>
      <c r="Y35" s="437"/>
      <c r="Z35" s="437"/>
      <c r="AA35" s="437"/>
      <c r="AB35" s="437"/>
      <c r="AC35" s="437"/>
      <c r="AD35" s="406">
        <f>ROUNDDOWN(IF(AD33&lt;=12000000,AD33*0.06,IF(AD33&lt;=46000000,AD33*0.15-1080000,IF(AD33&lt;=88000000,AD33*0.24-5220000,IF(AD33&lt;=150000000,AD33*0.35-14900000,IF(AD33&gt;150000000,AD33*0.38-19400000))))),0)</f>
        <v>234184</v>
      </c>
      <c r="AE35" s="406"/>
      <c r="AF35" s="407"/>
    </row>
    <row r="36" spans="2:33" ht="18.75" customHeight="1" thickBot="1">
      <c r="B36" s="426"/>
      <c r="C36" s="427"/>
      <c r="D36" s="403"/>
      <c r="E36" s="404"/>
      <c r="F36" s="404"/>
      <c r="G36" s="404"/>
      <c r="H36" s="404"/>
      <c r="I36" s="405"/>
      <c r="J36" s="397"/>
      <c r="K36" s="398"/>
      <c r="L36" s="416"/>
      <c r="M36" s="397"/>
      <c r="N36" s="398"/>
      <c r="O36" s="416"/>
      <c r="P36" s="397"/>
      <c r="Q36" s="398"/>
      <c r="R36" s="398"/>
      <c r="S36" s="399"/>
      <c r="T36" s="692" t="s">
        <v>176</v>
      </c>
      <c r="U36" s="693"/>
      <c r="V36" s="693"/>
      <c r="W36" s="693"/>
      <c r="X36" s="693"/>
      <c r="Y36" s="693"/>
      <c r="Z36" s="693"/>
      <c r="AA36" s="693"/>
      <c r="AB36" s="693"/>
      <c r="AC36" s="693"/>
      <c r="AD36" s="703">
        <f>ROUNDDOWN(AD35/12*AE24,0)</f>
        <v>19515</v>
      </c>
      <c r="AE36" s="703"/>
      <c r="AF36" s="408"/>
    </row>
    <row r="37" spans="2:33" ht="18.75" customHeight="1" thickBot="1">
      <c r="B37" s="426"/>
      <c r="C37" s="427"/>
      <c r="D37" s="441" t="s">
        <v>184</v>
      </c>
      <c r="E37" s="442"/>
      <c r="F37" s="442"/>
      <c r="G37" s="442"/>
      <c r="H37" s="442"/>
      <c r="I37" s="443"/>
      <c r="J37" s="408">
        <f>IF(AE25 = 0,0,ROUNDDOWN(J35/AE25,0))</f>
        <v>0</v>
      </c>
      <c r="K37" s="409"/>
      <c r="L37" s="410"/>
      <c r="M37" s="408">
        <f>ROUNDDOWN(IF(M35=0,0,M35/AE26),0)</f>
        <v>767884</v>
      </c>
      <c r="N37" s="409"/>
      <c r="O37" s="410"/>
      <c r="P37" s="408">
        <f>ROUNDDOWN(IF(P35=0,0,P35/AE24),0)</f>
        <v>767884</v>
      </c>
      <c r="Q37" s="409"/>
      <c r="R37" s="409"/>
      <c r="S37" s="414"/>
      <c r="T37" s="434" t="s">
        <v>127</v>
      </c>
      <c r="U37" s="435"/>
      <c r="V37" s="435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</row>
    <row r="38" spans="2:33" ht="18.75" customHeight="1">
      <c r="B38" s="426"/>
      <c r="C38" s="427"/>
      <c r="D38" s="441" t="s">
        <v>185</v>
      </c>
      <c r="E38" s="442"/>
      <c r="F38" s="442"/>
      <c r="G38" s="442"/>
      <c r="H38" s="442"/>
      <c r="I38" s="443"/>
      <c r="J38" s="408"/>
      <c r="K38" s="409"/>
      <c r="L38" s="410"/>
      <c r="M38" s="408">
        <f>M37*5</f>
        <v>3839420</v>
      </c>
      <c r="N38" s="409"/>
      <c r="O38" s="410"/>
      <c r="P38" s="408">
        <f>M38</f>
        <v>3839420</v>
      </c>
      <c r="Q38" s="409"/>
      <c r="R38" s="409"/>
      <c r="S38" s="414"/>
      <c r="T38" s="436" t="s">
        <v>137</v>
      </c>
      <c r="U38" s="437"/>
      <c r="V38" s="437"/>
      <c r="W38" s="437"/>
      <c r="X38" s="437"/>
      <c r="Y38" s="437"/>
      <c r="Z38" s="437"/>
      <c r="AA38" s="437"/>
      <c r="AB38" s="437"/>
      <c r="AC38" s="437"/>
      <c r="AD38" s="438" t="str">
        <f>TEXT(M24,"YYYY")</f>
        <v>2016</v>
      </c>
      <c r="AE38" s="439"/>
      <c r="AF38" s="440"/>
    </row>
    <row r="39" spans="2:33" ht="18.75" customHeight="1">
      <c r="B39" s="426"/>
      <c r="C39" s="427"/>
      <c r="D39" s="454" t="s">
        <v>186</v>
      </c>
      <c r="E39" s="455"/>
      <c r="F39" s="455"/>
      <c r="G39" s="455"/>
      <c r="H39" s="455"/>
      <c r="I39" s="456"/>
      <c r="J39" s="457"/>
      <c r="K39" s="458"/>
      <c r="L39" s="459"/>
      <c r="M39" s="457">
        <f>ROUNDDOWN(IF(M38&lt;=12000000,M38*0.06,IF(M38&lt;=46000000,M38*0.15-1080000,IF(M38&lt;=88000000,M38*0.24-5220000,IF(M38&lt;=150000000,M38*0.35-14900000,IF(M38&gt;150000000,M38*0.38-19400000))))),0)</f>
        <v>230365</v>
      </c>
      <c r="N39" s="458"/>
      <c r="O39" s="459"/>
      <c r="P39" s="457">
        <f>M39</f>
        <v>230365</v>
      </c>
      <c r="Q39" s="458"/>
      <c r="R39" s="458"/>
      <c r="S39" s="463"/>
      <c r="T39" s="446" t="s">
        <v>177</v>
      </c>
      <c r="U39" s="447"/>
      <c r="V39" s="447"/>
      <c r="W39" s="447"/>
      <c r="X39" s="447"/>
      <c r="Y39" s="447"/>
      <c r="Z39" s="447"/>
      <c r="AA39" s="447"/>
      <c r="AB39" s="447"/>
      <c r="AC39" s="447"/>
      <c r="AD39" s="448">
        <f>ROUNDDOWN(IF(TEXT(M24,"YYYY")="2016",P42*0.8+AD36*0.2,IF(TEXT(M24,"YYYY")="2017",P42*0.6+AD36*0.4,IF(TEXT(M24,"YYYY")="2018",P42*0.4+AD36*0.6,IF(TEXT(M24,"YYYY")="2019",P42*0.2+AD36*0.8, AD36)))),0)</f>
        <v>40761</v>
      </c>
      <c r="AE39" s="449"/>
      <c r="AF39" s="449"/>
    </row>
    <row r="40" spans="2:33" ht="18.75" customHeight="1">
      <c r="B40" s="426"/>
      <c r="C40" s="427"/>
      <c r="D40" s="403"/>
      <c r="E40" s="404"/>
      <c r="F40" s="404"/>
      <c r="G40" s="404"/>
      <c r="H40" s="404"/>
      <c r="I40" s="405"/>
      <c r="J40" s="460"/>
      <c r="K40" s="461"/>
      <c r="L40" s="462"/>
      <c r="M40" s="460" t="e">
        <f>ROUNDDOWN(IF(M38&lt;=#REF!,M38*#REF!,IF(M38&lt;=#REF!,M38*#REF!-#REF!,IF(M38&lt;=#REF!,M38*#REF!-#REF!,IF(M38&lt;=W41,M38*#REF!-#REF!,IF(M38&gt;#REF!,M38*#REF!-#REF!))))),0)</f>
        <v>#REF!</v>
      </c>
      <c r="N40" s="461"/>
      <c r="O40" s="462"/>
      <c r="P40" s="460"/>
      <c r="Q40" s="461"/>
      <c r="R40" s="461"/>
      <c r="S40" s="464"/>
      <c r="T40" s="452" t="s">
        <v>181</v>
      </c>
      <c r="U40" s="453"/>
      <c r="V40" s="453"/>
      <c r="W40" s="453"/>
      <c r="X40" s="453"/>
      <c r="Y40" s="453"/>
      <c r="Z40" s="453"/>
      <c r="AA40" s="453"/>
      <c r="AB40" s="453"/>
      <c r="AC40" s="453"/>
      <c r="AD40" s="450"/>
      <c r="AE40" s="451"/>
      <c r="AF40" s="451"/>
    </row>
    <row r="41" spans="2:33" ht="18.75" customHeight="1">
      <c r="B41" s="426"/>
      <c r="C41" s="427"/>
      <c r="D41" s="441" t="s">
        <v>187</v>
      </c>
      <c r="E41" s="442"/>
      <c r="F41" s="442"/>
      <c r="G41" s="442"/>
      <c r="H41" s="442"/>
      <c r="I41" s="443"/>
      <c r="J41" s="679">
        <f>ROUNDDOWN(IF(J37&lt;=12000000,J37*0.06,IF(J37&lt;=46000000,J37*0.15-1080000,IF(J37&lt;=88000000,J37*0.24-5220000,IF(J37&lt;=150000000,J37*0.35-14900000,IF(J37&gt;150000000,J37*0.38-19400000))))),0)</f>
        <v>0</v>
      </c>
      <c r="K41" s="680"/>
      <c r="L41" s="681"/>
      <c r="M41" s="600">
        <f>ROUNDDOWN(M39/5,0)</f>
        <v>46073</v>
      </c>
      <c r="N41" s="601"/>
      <c r="O41" s="602"/>
      <c r="P41" s="566">
        <f>J41+M41</f>
        <v>46073</v>
      </c>
      <c r="Q41" s="567"/>
      <c r="R41" s="567"/>
      <c r="S41" s="678"/>
      <c r="T41" s="700" t="s">
        <v>138</v>
      </c>
      <c r="U41" s="701"/>
      <c r="V41" s="701"/>
      <c r="W41" s="701"/>
      <c r="X41" s="701"/>
      <c r="Y41" s="701"/>
      <c r="Z41" s="701"/>
      <c r="AA41" s="701"/>
      <c r="AB41" s="701"/>
      <c r="AC41" s="702"/>
      <c r="AD41" s="566">
        <f>'기본사항 등 입력'!E25</f>
        <v>0</v>
      </c>
      <c r="AE41" s="567"/>
      <c r="AF41" s="567"/>
    </row>
    <row r="42" spans="2:33" ht="18.75" customHeight="1" thickBot="1">
      <c r="B42" s="426"/>
      <c r="C42" s="427"/>
      <c r="D42" s="608" t="s">
        <v>188</v>
      </c>
      <c r="E42" s="609"/>
      <c r="F42" s="609"/>
      <c r="G42" s="609"/>
      <c r="H42" s="609"/>
      <c r="I42" s="610"/>
      <c r="J42" s="631">
        <f>J41*AE25</f>
        <v>0</v>
      </c>
      <c r="K42" s="632"/>
      <c r="L42" s="633"/>
      <c r="M42" s="613">
        <f>IF(AE26=0,0,M41*AE26)</f>
        <v>46073</v>
      </c>
      <c r="N42" s="614"/>
      <c r="O42" s="615"/>
      <c r="P42" s="637">
        <f>J42+M42</f>
        <v>46073</v>
      </c>
      <c r="Q42" s="638"/>
      <c r="R42" s="638"/>
      <c r="S42" s="639"/>
      <c r="T42" s="634" t="s">
        <v>182</v>
      </c>
      <c r="U42" s="635"/>
      <c r="V42" s="635"/>
      <c r="W42" s="635"/>
      <c r="X42" s="635"/>
      <c r="Y42" s="635"/>
      <c r="Z42" s="635"/>
      <c r="AA42" s="635"/>
      <c r="AB42" s="635"/>
      <c r="AC42" s="636"/>
      <c r="AD42" s="565">
        <f>AD39-AD41</f>
        <v>40761</v>
      </c>
      <c r="AE42" s="682"/>
      <c r="AF42" s="682"/>
    </row>
    <row r="43" spans="2:33" ht="25.5" customHeight="1">
      <c r="B43" s="424" t="s">
        <v>91</v>
      </c>
      <c r="C43" s="425"/>
      <c r="D43" s="619" t="s">
        <v>139</v>
      </c>
      <c r="E43" s="620"/>
      <c r="F43" s="623" t="s">
        <v>92</v>
      </c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5"/>
      <c r="U43" s="648" t="s">
        <v>141</v>
      </c>
      <c r="V43" s="649"/>
      <c r="W43" s="649"/>
      <c r="X43" s="649"/>
      <c r="Y43" s="649"/>
      <c r="Z43" s="649"/>
      <c r="AA43" s="650"/>
      <c r="AB43" s="673" t="s">
        <v>189</v>
      </c>
      <c r="AC43" s="674"/>
      <c r="AD43" s="674"/>
      <c r="AE43" s="674"/>
      <c r="AF43" s="674"/>
      <c r="AG43" s="14"/>
    </row>
    <row r="44" spans="2:33" ht="25.5" customHeight="1">
      <c r="B44" s="426"/>
      <c r="C44" s="427"/>
      <c r="D44" s="621"/>
      <c r="E44" s="622"/>
      <c r="F44" s="626" t="s">
        <v>93</v>
      </c>
      <c r="G44" s="627"/>
      <c r="H44" s="627"/>
      <c r="I44" s="628"/>
      <c r="J44" s="563" t="s">
        <v>6</v>
      </c>
      <c r="K44" s="629"/>
      <c r="L44" s="630"/>
      <c r="M44" s="563" t="s">
        <v>94</v>
      </c>
      <c r="N44" s="629"/>
      <c r="O44" s="630"/>
      <c r="P44" s="563" t="s">
        <v>45</v>
      </c>
      <c r="Q44" s="630"/>
      <c r="R44" s="563" t="s">
        <v>140</v>
      </c>
      <c r="S44" s="629"/>
      <c r="T44" s="630"/>
      <c r="U44" s="651"/>
      <c r="V44" s="652"/>
      <c r="W44" s="652"/>
      <c r="X44" s="652"/>
      <c r="Y44" s="652"/>
      <c r="Z44" s="652"/>
      <c r="AA44" s="653"/>
      <c r="AB44" s="675"/>
      <c r="AC44" s="676"/>
      <c r="AD44" s="676"/>
      <c r="AE44" s="676"/>
      <c r="AF44" s="676"/>
      <c r="AG44" s="14"/>
    </row>
    <row r="45" spans="2:33" ht="18.75" customHeight="1">
      <c r="B45" s="426"/>
      <c r="C45" s="427"/>
      <c r="D45" s="640">
        <f>IF('기본사항 등 입력'!F30+'기본사항 등 입력'!F31=0,0,AD42)</f>
        <v>0</v>
      </c>
      <c r="E45" s="641"/>
      <c r="F45" s="597" t="str">
        <f>IF('기본사항 등 입력'!C30="","",'기본사항 등 입력'!C30)</f>
        <v/>
      </c>
      <c r="G45" s="598"/>
      <c r="H45" s="598"/>
      <c r="I45" s="599"/>
      <c r="J45" s="600" t="str">
        <f>IF('기본사항 등 입력'!D30="","",'기본사항 등 입력'!D30)</f>
        <v/>
      </c>
      <c r="K45" s="601"/>
      <c r="L45" s="602"/>
      <c r="M45" s="600" t="str">
        <f>IF('기본사항 등 입력'!E30="","",'기본사항 등 입력'!E30)</f>
        <v/>
      </c>
      <c r="N45" s="601"/>
      <c r="O45" s="602"/>
      <c r="P45" s="646" t="str">
        <f>IF('기본사항 등 입력'!G30="","",'기본사항 등 입력'!G30)</f>
        <v/>
      </c>
      <c r="Q45" s="647"/>
      <c r="R45" s="600">
        <f>'기본사항 등 입력'!F30</f>
        <v>0</v>
      </c>
      <c r="S45" s="601"/>
      <c r="T45" s="602"/>
      <c r="U45" s="683">
        <f>IF('기본사항 등 입력'!F30=0,0,IF(퇴직소득원천징수영수증!S20=0,0,퇴직소득원천징수영수증!S20))</f>
        <v>0</v>
      </c>
      <c r="V45" s="684"/>
      <c r="W45" s="684"/>
      <c r="X45" s="684"/>
      <c r="Y45" s="684"/>
      <c r="Z45" s="684"/>
      <c r="AA45" s="685"/>
      <c r="AB45" s="665">
        <f>IF(U45=0,0,ROUND(D45*R47/U45,0))</f>
        <v>0</v>
      </c>
      <c r="AC45" s="666"/>
      <c r="AD45" s="666"/>
      <c r="AE45" s="666"/>
      <c r="AF45" s="666"/>
      <c r="AG45" s="14"/>
    </row>
    <row r="46" spans="2:33" ht="18.75" customHeight="1">
      <c r="B46" s="426"/>
      <c r="C46" s="427"/>
      <c r="D46" s="642"/>
      <c r="E46" s="643"/>
      <c r="F46" s="597" t="str">
        <f>IF('기본사항 등 입력'!C31="","",'기본사항 등 입력'!C31)</f>
        <v/>
      </c>
      <c r="G46" s="598"/>
      <c r="H46" s="598"/>
      <c r="I46" s="599"/>
      <c r="J46" s="600" t="str">
        <f>IF('기본사항 등 입력'!D31="","",'기본사항 등 입력'!D31)</f>
        <v/>
      </c>
      <c r="K46" s="601"/>
      <c r="L46" s="602"/>
      <c r="M46" s="600" t="str">
        <f>IF('기본사항 등 입력'!E31="","",'기본사항 등 입력'!E31)</f>
        <v/>
      </c>
      <c r="N46" s="601"/>
      <c r="O46" s="602"/>
      <c r="P46" s="646" t="str">
        <f>IF('기본사항 등 입력'!G31="","",'기본사항 등 입력'!G31)</f>
        <v/>
      </c>
      <c r="Q46" s="647"/>
      <c r="R46" s="600">
        <f>'기본사항 등 입력'!F31</f>
        <v>0</v>
      </c>
      <c r="S46" s="601"/>
      <c r="T46" s="602"/>
      <c r="U46" s="686"/>
      <c r="V46" s="687"/>
      <c r="W46" s="687"/>
      <c r="X46" s="687"/>
      <c r="Y46" s="687"/>
      <c r="Z46" s="687"/>
      <c r="AA46" s="688"/>
      <c r="AB46" s="667"/>
      <c r="AC46" s="668"/>
      <c r="AD46" s="668"/>
      <c r="AE46" s="668"/>
      <c r="AF46" s="668"/>
      <c r="AG46" s="14"/>
    </row>
    <row r="47" spans="2:33" ht="18.75" customHeight="1" thickBot="1">
      <c r="B47" s="428"/>
      <c r="C47" s="429"/>
      <c r="D47" s="644"/>
      <c r="E47" s="645"/>
      <c r="F47" s="616" t="s">
        <v>128</v>
      </c>
      <c r="G47" s="617"/>
      <c r="H47" s="617"/>
      <c r="I47" s="617"/>
      <c r="J47" s="617"/>
      <c r="K47" s="617"/>
      <c r="L47" s="617"/>
      <c r="M47" s="617"/>
      <c r="N47" s="617"/>
      <c r="O47" s="617"/>
      <c r="P47" s="617"/>
      <c r="Q47" s="618"/>
      <c r="R47" s="613">
        <f>'기본사항 등 입력'!F30+'기본사항 등 입력'!F31</f>
        <v>0</v>
      </c>
      <c r="S47" s="614"/>
      <c r="T47" s="615"/>
      <c r="U47" s="689"/>
      <c r="V47" s="690"/>
      <c r="W47" s="690"/>
      <c r="X47" s="690"/>
      <c r="Y47" s="690"/>
      <c r="Z47" s="690"/>
      <c r="AA47" s="691"/>
      <c r="AB47" s="669"/>
      <c r="AC47" s="670"/>
      <c r="AD47" s="670"/>
      <c r="AE47" s="670"/>
      <c r="AF47" s="670"/>
    </row>
    <row r="48" spans="2:33" ht="18.75" customHeight="1">
      <c r="B48" s="426" t="s">
        <v>101</v>
      </c>
      <c r="C48" s="427"/>
      <c r="D48" s="604" t="s">
        <v>95</v>
      </c>
      <c r="E48" s="604"/>
      <c r="F48" s="604"/>
      <c r="G48" s="604"/>
      <c r="H48" s="604"/>
      <c r="I48" s="605"/>
      <c r="J48" s="585" t="s">
        <v>46</v>
      </c>
      <c r="K48" s="586"/>
      <c r="L48" s="586"/>
      <c r="M48" s="586"/>
      <c r="N48" s="586"/>
      <c r="O48" s="586"/>
      <c r="P48" s="586"/>
      <c r="Q48" s="587"/>
      <c r="R48" s="585" t="s">
        <v>129</v>
      </c>
      <c r="S48" s="586"/>
      <c r="T48" s="586"/>
      <c r="U48" s="586"/>
      <c r="V48" s="586"/>
      <c r="W48" s="587"/>
      <c r="X48" s="585" t="s">
        <v>130</v>
      </c>
      <c r="Y48" s="586"/>
      <c r="Z48" s="586"/>
      <c r="AA48" s="587"/>
      <c r="AB48" s="586" t="s">
        <v>131</v>
      </c>
      <c r="AC48" s="586"/>
      <c r="AD48" s="586"/>
      <c r="AE48" s="586"/>
      <c r="AF48" s="586"/>
    </row>
    <row r="49" spans="2:32" ht="18.75" customHeight="1">
      <c r="B49" s="426"/>
      <c r="C49" s="427"/>
      <c r="D49" s="606" t="s">
        <v>190</v>
      </c>
      <c r="E49" s="606"/>
      <c r="F49" s="606"/>
      <c r="G49" s="606"/>
      <c r="H49" s="606"/>
      <c r="I49" s="607"/>
      <c r="J49" s="589">
        <f>IF(D45=0,AD42,D45)</f>
        <v>40761</v>
      </c>
      <c r="K49" s="590"/>
      <c r="L49" s="590"/>
      <c r="M49" s="590"/>
      <c r="N49" s="590"/>
      <c r="O49" s="590"/>
      <c r="P49" s="590"/>
      <c r="Q49" s="591"/>
      <c r="R49" s="589">
        <f>ROUNDDOWN(J49/10,0)</f>
        <v>4076</v>
      </c>
      <c r="S49" s="590"/>
      <c r="T49" s="590"/>
      <c r="U49" s="590"/>
      <c r="V49" s="590"/>
      <c r="W49" s="591"/>
      <c r="X49" s="589">
        <v>0</v>
      </c>
      <c r="Y49" s="590"/>
      <c r="Z49" s="590"/>
      <c r="AA49" s="591"/>
      <c r="AB49" s="581">
        <f>J49+R49+X49</f>
        <v>44837</v>
      </c>
      <c r="AC49" s="582"/>
      <c r="AD49" s="582"/>
      <c r="AE49" s="582"/>
      <c r="AF49" s="582"/>
    </row>
    <row r="50" spans="2:32" ht="18.75" customHeight="1">
      <c r="B50" s="426"/>
      <c r="C50" s="427"/>
      <c r="D50" s="606" t="s">
        <v>142</v>
      </c>
      <c r="E50" s="606"/>
      <c r="F50" s="606"/>
      <c r="G50" s="606"/>
      <c r="H50" s="606"/>
      <c r="I50" s="607"/>
      <c r="J50" s="589">
        <f>IF(AB45=0,0,AB45)</f>
        <v>0</v>
      </c>
      <c r="K50" s="590"/>
      <c r="L50" s="590"/>
      <c r="M50" s="590"/>
      <c r="N50" s="590"/>
      <c r="O50" s="590"/>
      <c r="P50" s="590"/>
      <c r="Q50" s="591"/>
      <c r="R50" s="589">
        <f>ROUNDDOWN(J50/10,0)</f>
        <v>0</v>
      </c>
      <c r="S50" s="590"/>
      <c r="T50" s="590"/>
      <c r="U50" s="590"/>
      <c r="V50" s="590"/>
      <c r="W50" s="591"/>
      <c r="X50" s="589">
        <v>0</v>
      </c>
      <c r="Y50" s="590"/>
      <c r="Z50" s="590"/>
      <c r="AA50" s="591"/>
      <c r="AB50" s="581">
        <f>J50+R50+X50</f>
        <v>0</v>
      </c>
      <c r="AC50" s="582"/>
      <c r="AD50" s="582"/>
      <c r="AE50" s="582"/>
      <c r="AF50" s="582"/>
    </row>
    <row r="51" spans="2:32" ht="18.75" customHeight="1" thickBot="1">
      <c r="B51" s="428"/>
      <c r="C51" s="429"/>
      <c r="D51" s="595" t="s">
        <v>191</v>
      </c>
      <c r="E51" s="595"/>
      <c r="F51" s="595"/>
      <c r="G51" s="595"/>
      <c r="H51" s="595"/>
      <c r="I51" s="596"/>
      <c r="J51" s="592">
        <f>ROUNDDOWN(J49-J50,-1)</f>
        <v>40760</v>
      </c>
      <c r="K51" s="593"/>
      <c r="L51" s="593"/>
      <c r="M51" s="593"/>
      <c r="N51" s="593"/>
      <c r="O51" s="593"/>
      <c r="P51" s="593"/>
      <c r="Q51" s="594"/>
      <c r="R51" s="592">
        <f>ROUNDDOWN(J51/10,-1)</f>
        <v>4070</v>
      </c>
      <c r="S51" s="593"/>
      <c r="T51" s="593"/>
      <c r="U51" s="593"/>
      <c r="V51" s="593"/>
      <c r="W51" s="594"/>
      <c r="X51" s="592">
        <v>0</v>
      </c>
      <c r="Y51" s="593"/>
      <c r="Z51" s="593"/>
      <c r="AA51" s="594"/>
      <c r="AB51" s="583">
        <f>J51+R51+X51</f>
        <v>44830</v>
      </c>
      <c r="AC51" s="584"/>
      <c r="AD51" s="584"/>
      <c r="AE51" s="584"/>
      <c r="AF51" s="584"/>
    </row>
    <row r="52" spans="2:32" ht="18.75" customHeight="1">
      <c r="B52" s="201"/>
      <c r="C52" s="201"/>
      <c r="D52" s="201"/>
      <c r="E52" s="201"/>
      <c r="F52" s="201"/>
      <c r="G52" s="201"/>
      <c r="H52" s="201"/>
      <c r="I52" s="201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88"/>
      <c r="AC52" s="209"/>
      <c r="AD52" s="209"/>
      <c r="AE52" s="209"/>
      <c r="AF52" s="210" t="str">
        <f>TEXT(M24,"YYYY")</f>
        <v>2016</v>
      </c>
    </row>
    <row r="53" spans="2:32" ht="18.75" customHeight="1">
      <c r="B53" s="588"/>
      <c r="C53" s="588"/>
      <c r="D53" s="588"/>
      <c r="E53" s="588"/>
      <c r="F53" s="588"/>
      <c r="G53" s="588"/>
      <c r="H53" s="588"/>
      <c r="I53" s="588"/>
      <c r="J53" s="588"/>
      <c r="K53" s="588"/>
      <c r="L53" s="588"/>
      <c r="M53" s="588"/>
      <c r="N53" s="588"/>
      <c r="O53" s="588"/>
      <c r="P53" s="588"/>
      <c r="Q53" s="588"/>
      <c r="R53" s="588"/>
      <c r="S53" s="588"/>
      <c r="T53" s="588"/>
      <c r="U53" s="588"/>
      <c r="V53" s="588"/>
      <c r="W53" s="588"/>
      <c r="X53" s="588"/>
      <c r="Y53" s="588"/>
      <c r="Z53" s="588"/>
      <c r="AA53" s="588"/>
      <c r="AB53" s="588"/>
      <c r="AC53" s="588"/>
      <c r="AD53" s="588"/>
      <c r="AE53" s="588"/>
      <c r="AF53" s="588"/>
    </row>
    <row r="54" spans="2:32" ht="18.75" customHeight="1">
      <c r="B54" s="184" t="s">
        <v>214</v>
      </c>
      <c r="C54" s="211"/>
      <c r="D54" s="211"/>
      <c r="E54" s="211"/>
      <c r="F54" s="211"/>
      <c r="G54" s="211"/>
      <c r="H54" s="211"/>
      <c r="I54" s="211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188"/>
      <c r="AC54" s="212"/>
      <c r="AD54" s="212"/>
      <c r="AE54" s="212"/>
      <c r="AF54" s="212"/>
    </row>
    <row r="55" spans="2:32" ht="18.75" customHeight="1">
      <c r="B55" s="603"/>
      <c r="C55" s="603"/>
      <c r="D55" s="603"/>
      <c r="E55" s="603"/>
      <c r="F55" s="603"/>
      <c r="G55" s="603"/>
      <c r="H55" s="603"/>
      <c r="I55" s="603"/>
      <c r="J55" s="603"/>
      <c r="K55" s="603"/>
      <c r="L55" s="603"/>
      <c r="M55" s="603"/>
      <c r="N55" s="603"/>
      <c r="O55" s="603"/>
      <c r="P55" s="603"/>
      <c r="Q55" s="603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88"/>
      <c r="AC55" s="190"/>
      <c r="AD55" s="190"/>
      <c r="AE55" s="190"/>
      <c r="AF55" s="190"/>
    </row>
    <row r="56" spans="2:32" ht="18.75" customHeight="1" thickBot="1">
      <c r="B56" s="205"/>
      <c r="C56" s="612"/>
      <c r="D56" s="612"/>
      <c r="E56" s="611"/>
      <c r="F56" s="611"/>
      <c r="G56" s="213"/>
      <c r="H56" s="213"/>
      <c r="I56" s="213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14"/>
      <c r="AC56" s="206"/>
      <c r="AD56" s="206"/>
      <c r="AE56" s="206"/>
      <c r="AF56" s="206"/>
    </row>
    <row r="57" spans="2:32" ht="18.75" customHeight="1">
      <c r="B57" s="16"/>
      <c r="C57" s="16"/>
      <c r="D57" s="16"/>
      <c r="E57" s="16"/>
      <c r="F57" s="16"/>
      <c r="G57" s="16"/>
      <c r="H57" s="16"/>
      <c r="I57" s="1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C57" s="2"/>
      <c r="AD57" s="2"/>
      <c r="AE57" s="2"/>
      <c r="AF57" s="2"/>
    </row>
    <row r="58" spans="2:32" ht="18.75" customHeight="1" thickBot="1">
      <c r="B58" s="17"/>
      <c r="C58" s="17"/>
      <c r="D58" s="17"/>
      <c r="E58" s="17"/>
      <c r="F58" s="17"/>
      <c r="G58" s="17"/>
      <c r="H58" s="17"/>
      <c r="I58" s="17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7"/>
      <c r="W58" s="18"/>
      <c r="X58" s="18"/>
      <c r="Y58" s="18"/>
      <c r="Z58" s="18"/>
      <c r="AA58" s="18"/>
      <c r="AB58" s="15"/>
      <c r="AC58" s="7"/>
      <c r="AD58" s="7"/>
      <c r="AE58" s="18"/>
      <c r="AF58" s="18"/>
    </row>
    <row r="59" spans="2:32" ht="18.75" customHeight="1">
      <c r="B59" s="19"/>
      <c r="H59" s="20"/>
      <c r="I59" s="20"/>
      <c r="P59" s="6"/>
      <c r="Q59" s="6"/>
      <c r="X59" s="6"/>
      <c r="Y59" s="6"/>
      <c r="Z59" s="21"/>
      <c r="AA59" s="21"/>
    </row>
    <row r="60" spans="2:32" ht="18.75" customHeight="1">
      <c r="B60" s="22"/>
      <c r="C60" s="22"/>
    </row>
  </sheetData>
  <sheetProtection password="CC27" sheet="1" objects="1" scenarios="1" selectLockedCells="1" selectUnlockedCells="1"/>
  <mergeCells count="252">
    <mergeCell ref="W24:Y24"/>
    <mergeCell ref="T21:V21"/>
    <mergeCell ref="T31:AC31"/>
    <mergeCell ref="D30:I31"/>
    <mergeCell ref="J30:L31"/>
    <mergeCell ref="M30:O31"/>
    <mergeCell ref="P30:S31"/>
    <mergeCell ref="P21:S21"/>
    <mergeCell ref="P24:S24"/>
    <mergeCell ref="J29:L29"/>
    <mergeCell ref="G21:I21"/>
    <mergeCell ref="J21:L21"/>
    <mergeCell ref="M21:O21"/>
    <mergeCell ref="M25:O25"/>
    <mergeCell ref="B27:I27"/>
    <mergeCell ref="D25:D26"/>
    <mergeCell ref="J27:L27"/>
    <mergeCell ref="J28:L28"/>
    <mergeCell ref="M27:O27"/>
    <mergeCell ref="M28:O28"/>
    <mergeCell ref="M29:O29"/>
    <mergeCell ref="D21:F21"/>
    <mergeCell ref="D24:F24"/>
    <mergeCell ref="G24:I24"/>
    <mergeCell ref="AB45:AF47"/>
    <mergeCell ref="J32:L33"/>
    <mergeCell ref="AB43:AF44"/>
    <mergeCell ref="P34:S34"/>
    <mergeCell ref="P41:S41"/>
    <mergeCell ref="J37:L37"/>
    <mergeCell ref="J34:L34"/>
    <mergeCell ref="J41:L41"/>
    <mergeCell ref="AD42:AF42"/>
    <mergeCell ref="U45:AA47"/>
    <mergeCell ref="M41:O41"/>
    <mergeCell ref="M32:O33"/>
    <mergeCell ref="T35:AC35"/>
    <mergeCell ref="T36:AC36"/>
    <mergeCell ref="T32:AC32"/>
    <mergeCell ref="P32:S33"/>
    <mergeCell ref="AD41:AF41"/>
    <mergeCell ref="T41:AC41"/>
    <mergeCell ref="AD36:AF36"/>
    <mergeCell ref="AB3:AD3"/>
    <mergeCell ref="AB4:AD4"/>
    <mergeCell ref="AB5:AD5"/>
    <mergeCell ref="AB6:AD6"/>
    <mergeCell ref="AB11:AD12"/>
    <mergeCell ref="AC21:AD21"/>
    <mergeCell ref="AC22:AD22"/>
    <mergeCell ref="AC23:AD23"/>
    <mergeCell ref="AC24:AD24"/>
    <mergeCell ref="Z21:AB21"/>
    <mergeCell ref="Z22:AB22"/>
    <mergeCell ref="Z23:AB23"/>
    <mergeCell ref="Z24:AB24"/>
    <mergeCell ref="AB15:AF15"/>
    <mergeCell ref="AB16:AF16"/>
    <mergeCell ref="AB17:AF17"/>
    <mergeCell ref="AB19:AF19"/>
    <mergeCell ref="AB18:AF18"/>
    <mergeCell ref="AB20:AF20"/>
    <mergeCell ref="D42:I42"/>
    <mergeCell ref="E56:F56"/>
    <mergeCell ref="C56:D56"/>
    <mergeCell ref="M42:O42"/>
    <mergeCell ref="F47:Q47"/>
    <mergeCell ref="B43:C47"/>
    <mergeCell ref="D43:E44"/>
    <mergeCell ref="F43:T43"/>
    <mergeCell ref="F44:I44"/>
    <mergeCell ref="J44:L44"/>
    <mergeCell ref="M44:O44"/>
    <mergeCell ref="P44:Q44"/>
    <mergeCell ref="R44:T44"/>
    <mergeCell ref="R47:T47"/>
    <mergeCell ref="J42:L42"/>
    <mergeCell ref="T42:AC42"/>
    <mergeCell ref="P42:S42"/>
    <mergeCell ref="D45:E47"/>
    <mergeCell ref="F45:I45"/>
    <mergeCell ref="P45:Q45"/>
    <mergeCell ref="P46:Q46"/>
    <mergeCell ref="R45:T45"/>
    <mergeCell ref="R46:T46"/>
    <mergeCell ref="U43:AA44"/>
    <mergeCell ref="F46:I46"/>
    <mergeCell ref="J45:L45"/>
    <mergeCell ref="J46:L46"/>
    <mergeCell ref="M45:O45"/>
    <mergeCell ref="M46:O46"/>
    <mergeCell ref="B55:Q55"/>
    <mergeCell ref="D48:I48"/>
    <mergeCell ref="D49:I49"/>
    <mergeCell ref="D50:I50"/>
    <mergeCell ref="B48:C51"/>
    <mergeCell ref="AB49:AF49"/>
    <mergeCell ref="AB50:AF50"/>
    <mergeCell ref="AB51:AF51"/>
    <mergeCell ref="X48:AA48"/>
    <mergeCell ref="B53:AF53"/>
    <mergeCell ref="AB48:AF48"/>
    <mergeCell ref="J48:Q48"/>
    <mergeCell ref="R48:W48"/>
    <mergeCell ref="R49:W49"/>
    <mergeCell ref="R50:W50"/>
    <mergeCell ref="R51:W51"/>
    <mergeCell ref="X49:AA49"/>
    <mergeCell ref="X50:AA50"/>
    <mergeCell ref="X51:AA51"/>
    <mergeCell ref="J49:Q49"/>
    <mergeCell ref="D51:I51"/>
    <mergeCell ref="J50:Q50"/>
    <mergeCell ref="J51:Q51"/>
    <mergeCell ref="G26:I26"/>
    <mergeCell ref="J26:L26"/>
    <mergeCell ref="M26:O26"/>
    <mergeCell ref="E25:F25"/>
    <mergeCell ref="G25:I25"/>
    <mergeCell ref="J25:L25"/>
    <mergeCell ref="P27:S27"/>
    <mergeCell ref="P28:S28"/>
    <mergeCell ref="P29:S29"/>
    <mergeCell ref="W26:Y26"/>
    <mergeCell ref="Z26:AB26"/>
    <mergeCell ref="T27:AF27"/>
    <mergeCell ref="T28:AC28"/>
    <mergeCell ref="T29:AC29"/>
    <mergeCell ref="T34:AF34"/>
    <mergeCell ref="W21:Y21"/>
    <mergeCell ref="P25:S25"/>
    <mergeCell ref="P26:S26"/>
    <mergeCell ref="T25:V25"/>
    <mergeCell ref="AE21:AF21"/>
    <mergeCell ref="AE22:AF22"/>
    <mergeCell ref="AE23:AF23"/>
    <mergeCell ref="AE24:AF24"/>
    <mergeCell ref="P23:S23"/>
    <mergeCell ref="AD29:AF29"/>
    <mergeCell ref="AD33:AF33"/>
    <mergeCell ref="AD32:AF32"/>
    <mergeCell ref="AE25:AF25"/>
    <mergeCell ref="AE26:AF26"/>
    <mergeCell ref="T30:AC30"/>
    <mergeCell ref="T33:AC33"/>
    <mergeCell ref="AC25:AD25"/>
    <mergeCell ref="T24:V24"/>
    <mergeCell ref="B15:C20"/>
    <mergeCell ref="D15:I15"/>
    <mergeCell ref="J15:R15"/>
    <mergeCell ref="S15:AA15"/>
    <mergeCell ref="D16:I16"/>
    <mergeCell ref="J16:R16"/>
    <mergeCell ref="S16:AA16"/>
    <mergeCell ref="D17:I17"/>
    <mergeCell ref="D19:I19"/>
    <mergeCell ref="J19:R19"/>
    <mergeCell ref="S19:AA19"/>
    <mergeCell ref="D20:I20"/>
    <mergeCell ref="J20:R20"/>
    <mergeCell ref="S20:AA20"/>
    <mergeCell ref="J17:R17"/>
    <mergeCell ref="S17:AA17"/>
    <mergeCell ref="D18:I18"/>
    <mergeCell ref="J18:R18"/>
    <mergeCell ref="S18:AA18"/>
    <mergeCell ref="C4:D4"/>
    <mergeCell ref="E4:F4"/>
    <mergeCell ref="H4:AA4"/>
    <mergeCell ref="H5:AA5"/>
    <mergeCell ref="D8:G8"/>
    <mergeCell ref="H8:O8"/>
    <mergeCell ref="P8:T8"/>
    <mergeCell ref="U8:AF8"/>
    <mergeCell ref="AE7:AF7"/>
    <mergeCell ref="B7:C8"/>
    <mergeCell ref="D7:G7"/>
    <mergeCell ref="H7:O7"/>
    <mergeCell ref="P7:T7"/>
    <mergeCell ref="U7:AA7"/>
    <mergeCell ref="D41:I41"/>
    <mergeCell ref="J24:L24"/>
    <mergeCell ref="M24:O24"/>
    <mergeCell ref="B21:C26"/>
    <mergeCell ref="B9:C12"/>
    <mergeCell ref="D9:G9"/>
    <mergeCell ref="H9:O9"/>
    <mergeCell ref="P9:T9"/>
    <mergeCell ref="U9:AF9"/>
    <mergeCell ref="B13:E14"/>
    <mergeCell ref="F13:I13"/>
    <mergeCell ref="J13:K13"/>
    <mergeCell ref="L13:U14"/>
    <mergeCell ref="V13:AF13"/>
    <mergeCell ref="F14:I14"/>
    <mergeCell ref="J14:K14"/>
    <mergeCell ref="V14:AF14"/>
    <mergeCell ref="D10:G10"/>
    <mergeCell ref="H10:AA10"/>
    <mergeCell ref="AE10:AF10"/>
    <mergeCell ref="D11:H12"/>
    <mergeCell ref="I11:AA12"/>
    <mergeCell ref="AE11:AF12"/>
    <mergeCell ref="AC26:AD26"/>
    <mergeCell ref="B28:C33"/>
    <mergeCell ref="D29:I29"/>
    <mergeCell ref="E26:F26"/>
    <mergeCell ref="T37:AF37"/>
    <mergeCell ref="T38:AC38"/>
    <mergeCell ref="AD38:AF38"/>
    <mergeCell ref="D37:I37"/>
    <mergeCell ref="T23:V23"/>
    <mergeCell ref="W23:Y23"/>
    <mergeCell ref="B34:I34"/>
    <mergeCell ref="B35:C42"/>
    <mergeCell ref="T39:AC39"/>
    <mergeCell ref="AD39:AF40"/>
    <mergeCell ref="T40:AC40"/>
    <mergeCell ref="D38:I38"/>
    <mergeCell ref="J38:L38"/>
    <mergeCell ref="M38:O38"/>
    <mergeCell ref="P38:S38"/>
    <mergeCell ref="D39:I40"/>
    <mergeCell ref="J39:L40"/>
    <mergeCell ref="M39:O40"/>
    <mergeCell ref="P39:S40"/>
    <mergeCell ref="D32:I33"/>
    <mergeCell ref="M34:O34"/>
    <mergeCell ref="T22:V22"/>
    <mergeCell ref="P35:S36"/>
    <mergeCell ref="D35:I36"/>
    <mergeCell ref="AD35:AF35"/>
    <mergeCell ref="M37:O37"/>
    <mergeCell ref="D28:I28"/>
    <mergeCell ref="P37:S37"/>
    <mergeCell ref="J35:L36"/>
    <mergeCell ref="M35:O36"/>
    <mergeCell ref="P22:S22"/>
    <mergeCell ref="D23:F23"/>
    <mergeCell ref="G23:I23"/>
    <mergeCell ref="J23:L23"/>
    <mergeCell ref="M23:O23"/>
    <mergeCell ref="W22:Y22"/>
    <mergeCell ref="D22:F22"/>
    <mergeCell ref="G22:I22"/>
    <mergeCell ref="J22:L22"/>
    <mergeCell ref="M22:O22"/>
    <mergeCell ref="AD28:AF28"/>
    <mergeCell ref="T26:V26"/>
    <mergeCell ref="W25:Y25"/>
    <mergeCell ref="AD30:AF31"/>
    <mergeCell ref="Z25:AB25"/>
  </mergeCells>
  <phoneticPr fontId="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89"/>
  <sheetViews>
    <sheetView zoomScale="85" zoomScaleNormal="85" workbookViewId="0">
      <selection activeCell="E61" sqref="E61"/>
    </sheetView>
  </sheetViews>
  <sheetFormatPr defaultRowHeight="14.25"/>
  <cols>
    <col min="1" max="1" width="6.875" style="89" customWidth="1"/>
    <col min="2" max="2" width="9" style="89"/>
    <col min="3" max="3" width="11.25" style="89" customWidth="1"/>
    <col min="4" max="7" width="9" style="89"/>
    <col min="8" max="8" width="19.75" style="89" customWidth="1"/>
    <col min="9" max="9" width="47.375" style="89" customWidth="1"/>
    <col min="10" max="16384" width="9" style="89"/>
  </cols>
  <sheetData>
    <row r="1" spans="1:12" ht="31.5">
      <c r="A1" s="737" t="s">
        <v>209</v>
      </c>
      <c r="B1" s="738"/>
      <c r="C1" s="738"/>
      <c r="D1" s="738"/>
      <c r="E1" s="738"/>
      <c r="F1" s="738"/>
      <c r="G1" s="738"/>
      <c r="H1" s="738"/>
      <c r="I1" s="739"/>
      <c r="J1" s="87"/>
      <c r="K1" s="87"/>
      <c r="L1" s="88"/>
    </row>
    <row r="2" spans="1:12">
      <c r="A2" s="90"/>
      <c r="B2" s="91"/>
      <c r="C2" s="91"/>
      <c r="D2" s="91"/>
      <c r="E2" s="91"/>
      <c r="F2" s="91"/>
      <c r="G2" s="91"/>
      <c r="H2" s="91"/>
      <c r="I2" s="92"/>
      <c r="J2" s="93"/>
      <c r="K2" s="94"/>
      <c r="L2" s="93"/>
    </row>
    <row r="3" spans="1:12" ht="15" thickBot="1">
      <c r="A3" s="90"/>
      <c r="B3" s="91"/>
      <c r="C3" s="91"/>
      <c r="D3" s="91"/>
      <c r="E3" s="91"/>
      <c r="F3" s="91"/>
      <c r="G3" s="91"/>
      <c r="H3" s="91"/>
      <c r="I3" s="92"/>
      <c r="J3" s="93"/>
      <c r="K3" s="93"/>
      <c r="L3" s="93"/>
    </row>
    <row r="4" spans="1:12" ht="27.75" customHeight="1">
      <c r="A4" s="740" t="s">
        <v>212</v>
      </c>
      <c r="B4" s="741"/>
      <c r="C4" s="741"/>
      <c r="D4" s="741"/>
      <c r="E4" s="741"/>
      <c r="F4" s="741"/>
      <c r="G4" s="741"/>
      <c r="H4" s="741"/>
      <c r="I4" s="742"/>
      <c r="J4" s="93"/>
      <c r="K4" s="93"/>
      <c r="L4" s="93"/>
    </row>
    <row r="5" spans="1:12" ht="58.5" customHeight="1" thickBot="1">
      <c r="A5" s="743"/>
      <c r="B5" s="744"/>
      <c r="C5" s="744"/>
      <c r="D5" s="744"/>
      <c r="E5" s="744"/>
      <c r="F5" s="744"/>
      <c r="G5" s="744"/>
      <c r="H5" s="744"/>
      <c r="I5" s="745"/>
      <c r="J5" s="93"/>
      <c r="K5" s="93"/>
      <c r="L5" s="93"/>
    </row>
    <row r="6" spans="1:12" ht="27.75" customHeight="1">
      <c r="A6" s="95"/>
      <c r="B6" s="96"/>
      <c r="C6" s="96"/>
      <c r="D6" s="96"/>
      <c r="E6" s="96"/>
      <c r="F6" s="96"/>
      <c r="G6" s="96"/>
      <c r="H6" s="96"/>
      <c r="I6" s="97"/>
      <c r="J6" s="93"/>
      <c r="K6" s="93"/>
      <c r="L6" s="93"/>
    </row>
    <row r="7" spans="1:12" ht="22.5">
      <c r="A7" s="98" t="s">
        <v>105</v>
      </c>
      <c r="B7" s="99"/>
      <c r="C7" s="99"/>
      <c r="D7" s="99"/>
      <c r="E7" s="100"/>
      <c r="F7" s="100"/>
      <c r="G7" s="100"/>
      <c r="H7" s="100"/>
      <c r="I7" s="101"/>
      <c r="J7" s="102"/>
      <c r="K7" s="102"/>
      <c r="L7" s="102"/>
    </row>
    <row r="8" spans="1:12" ht="8.25" customHeight="1">
      <c r="A8" s="98"/>
      <c r="B8" s="99"/>
      <c r="C8" s="99"/>
      <c r="D8" s="99"/>
      <c r="E8" s="100"/>
      <c r="F8" s="100"/>
      <c r="G8" s="100"/>
      <c r="H8" s="100"/>
      <c r="I8" s="101"/>
      <c r="J8" s="102"/>
      <c r="K8" s="102"/>
      <c r="L8" s="102"/>
    </row>
    <row r="9" spans="1:12" s="104" customFormat="1" ht="40.5" customHeight="1">
      <c r="A9" s="746" t="s">
        <v>213</v>
      </c>
      <c r="B9" s="747"/>
      <c r="C9" s="747"/>
      <c r="D9" s="747"/>
      <c r="E9" s="747"/>
      <c r="F9" s="747"/>
      <c r="G9" s="747"/>
      <c r="H9" s="747"/>
      <c r="I9" s="748"/>
      <c r="J9" s="103"/>
      <c r="K9" s="103"/>
      <c r="L9" s="103"/>
    </row>
    <row r="10" spans="1:12" s="106" customFormat="1" ht="10.5" customHeight="1">
      <c r="A10" s="749"/>
      <c r="B10" s="750"/>
      <c r="C10" s="750"/>
      <c r="D10" s="750"/>
      <c r="E10" s="750"/>
      <c r="F10" s="750"/>
      <c r="G10" s="750"/>
      <c r="H10" s="750"/>
      <c r="I10" s="751"/>
      <c r="J10" s="105"/>
      <c r="K10" s="105"/>
      <c r="L10" s="105"/>
    </row>
    <row r="11" spans="1:12" s="106" customFormat="1" ht="20.100000000000001" customHeight="1">
      <c r="A11" s="107" t="s">
        <v>215</v>
      </c>
      <c r="B11" s="108"/>
      <c r="C11" s="108"/>
      <c r="D11" s="108"/>
      <c r="E11" s="109"/>
      <c r="F11" s="109"/>
      <c r="G11" s="109"/>
      <c r="H11" s="109"/>
      <c r="I11" s="110"/>
      <c r="J11" s="111"/>
      <c r="K11" s="105"/>
      <c r="L11" s="105"/>
    </row>
    <row r="12" spans="1:12" s="106" customFormat="1" ht="92.25" customHeight="1">
      <c r="A12" s="752" t="s">
        <v>211</v>
      </c>
      <c r="B12" s="753"/>
      <c r="C12" s="753"/>
      <c r="D12" s="753"/>
      <c r="E12" s="753"/>
      <c r="F12" s="753"/>
      <c r="G12" s="753"/>
      <c r="H12" s="753"/>
      <c r="I12" s="754"/>
      <c r="J12" s="111"/>
      <c r="K12" s="105"/>
      <c r="L12" s="105"/>
    </row>
    <row r="13" spans="1:12" s="104" customFormat="1" ht="9.75" customHeight="1">
      <c r="A13" s="112"/>
      <c r="B13" s="113"/>
      <c r="C13" s="113"/>
      <c r="D13" s="113"/>
      <c r="E13" s="114"/>
      <c r="F13" s="114"/>
      <c r="G13" s="114"/>
      <c r="H13" s="114"/>
      <c r="I13" s="115"/>
      <c r="J13" s="103"/>
      <c r="K13" s="103"/>
      <c r="L13" s="103"/>
    </row>
    <row r="14" spans="1:12" s="106" customFormat="1" ht="43.5" customHeight="1">
      <c r="A14" s="755" t="s">
        <v>216</v>
      </c>
      <c r="B14" s="756"/>
      <c r="C14" s="756"/>
      <c r="D14" s="756"/>
      <c r="E14" s="756"/>
      <c r="F14" s="756"/>
      <c r="G14" s="756"/>
      <c r="H14" s="756"/>
      <c r="I14" s="757"/>
      <c r="J14" s="105"/>
      <c r="K14" s="105"/>
      <c r="L14" s="105"/>
    </row>
    <row r="15" spans="1:12" ht="29.25" customHeight="1">
      <c r="A15" s="118"/>
      <c r="B15" s="119"/>
      <c r="C15" s="119"/>
      <c r="D15" s="119"/>
      <c r="E15" s="120"/>
      <c r="F15" s="120" t="s">
        <v>106</v>
      </c>
      <c r="G15" s="120"/>
      <c r="H15" s="120"/>
      <c r="I15" s="121"/>
      <c r="J15" s="122"/>
      <c r="K15" s="122"/>
      <c r="L15" s="122"/>
    </row>
    <row r="16" spans="1:12" ht="22.5">
      <c r="A16" s="180" t="s">
        <v>220</v>
      </c>
      <c r="B16" s="181"/>
      <c r="C16" s="181"/>
      <c r="D16" s="181"/>
      <c r="E16" s="182"/>
      <c r="F16" s="182"/>
      <c r="G16" s="182"/>
      <c r="H16" s="182"/>
      <c r="I16" s="183"/>
      <c r="J16" s="122"/>
      <c r="K16" s="122"/>
      <c r="L16" s="122"/>
    </row>
    <row r="17" spans="1:12" ht="11.25" customHeight="1">
      <c r="A17" s="123"/>
      <c r="B17" s="119"/>
      <c r="C17" s="119"/>
      <c r="D17" s="119"/>
      <c r="E17" s="120"/>
      <c r="F17" s="120"/>
      <c r="G17" s="120"/>
      <c r="H17" s="120"/>
      <c r="I17" s="121"/>
      <c r="J17" s="122"/>
      <c r="K17" s="122"/>
      <c r="L17" s="122"/>
    </row>
    <row r="18" spans="1:12" s="106" customFormat="1" ht="20.100000000000001" customHeight="1">
      <c r="A18" s="124" t="s">
        <v>169</v>
      </c>
      <c r="B18" s="116"/>
      <c r="C18" s="116"/>
      <c r="D18" s="116"/>
      <c r="E18" s="116"/>
      <c r="F18" s="116"/>
      <c r="G18" s="116"/>
      <c r="H18" s="116"/>
      <c r="I18" s="117"/>
      <c r="J18" s="105"/>
      <c r="K18" s="105"/>
      <c r="L18" s="105"/>
    </row>
    <row r="19" spans="1:12" s="106" customFormat="1" ht="25.5" customHeight="1">
      <c r="A19" s="125" t="s">
        <v>198</v>
      </c>
      <c r="B19" s="116"/>
      <c r="C19" s="116"/>
      <c r="D19" s="116"/>
      <c r="E19" s="116"/>
      <c r="F19" s="116"/>
      <c r="G19" s="116"/>
      <c r="H19" s="116"/>
      <c r="I19" s="117"/>
      <c r="J19" s="105"/>
      <c r="K19" s="105"/>
      <c r="L19" s="105"/>
    </row>
    <row r="20" spans="1:12" ht="11.25" customHeight="1">
      <c r="A20" s="124"/>
      <c r="B20" s="119"/>
      <c r="C20" s="119"/>
      <c r="D20" s="119"/>
      <c r="E20" s="120"/>
      <c r="F20" s="120"/>
      <c r="G20" s="120"/>
      <c r="H20" s="120"/>
      <c r="I20" s="121"/>
      <c r="J20" s="122"/>
      <c r="K20" s="122"/>
      <c r="L20" s="122"/>
    </row>
    <row r="21" spans="1:12" s="106" customFormat="1" ht="20.100000000000001" customHeight="1">
      <c r="A21" s="125" t="s">
        <v>199</v>
      </c>
      <c r="B21" s="116"/>
      <c r="C21" s="116"/>
      <c r="D21" s="116"/>
      <c r="E21" s="116"/>
      <c r="F21" s="116"/>
      <c r="G21" s="116"/>
      <c r="H21" s="116"/>
      <c r="I21" s="117"/>
      <c r="J21" s="105"/>
      <c r="K21" s="105"/>
      <c r="L21" s="105"/>
    </row>
    <row r="22" spans="1:12" s="106" customFormat="1" ht="20.100000000000001" customHeight="1">
      <c r="A22" s="125" t="s">
        <v>200</v>
      </c>
      <c r="B22" s="116"/>
      <c r="C22" s="116"/>
      <c r="D22" s="116"/>
      <c r="E22" s="116"/>
      <c r="F22" s="116"/>
      <c r="G22" s="116"/>
      <c r="H22" s="116"/>
      <c r="I22" s="117"/>
      <c r="J22" s="105"/>
      <c r="K22" s="105"/>
      <c r="L22" s="105"/>
    </row>
    <row r="23" spans="1:12" s="106" customFormat="1" ht="20.100000000000001" customHeight="1">
      <c r="A23" s="125" t="s">
        <v>201</v>
      </c>
      <c r="B23" s="116"/>
      <c r="C23" s="116"/>
      <c r="D23" s="116"/>
      <c r="E23" s="116"/>
      <c r="F23" s="116"/>
      <c r="G23" s="116"/>
      <c r="H23" s="116"/>
      <c r="I23" s="117"/>
      <c r="J23" s="105"/>
      <c r="K23" s="105"/>
      <c r="L23" s="105"/>
    </row>
    <row r="24" spans="1:12" ht="11.25" customHeight="1">
      <c r="A24" s="124"/>
      <c r="B24" s="119"/>
      <c r="C24" s="119"/>
      <c r="D24" s="119"/>
      <c r="E24" s="120"/>
      <c r="F24" s="120"/>
      <c r="G24" s="120"/>
      <c r="H24" s="120"/>
      <c r="I24" s="121"/>
      <c r="J24" s="122"/>
      <c r="K24" s="122"/>
      <c r="L24" s="122"/>
    </row>
    <row r="25" spans="1:12" s="106" customFormat="1" ht="20.100000000000001" customHeight="1">
      <c r="A25" s="125" t="s">
        <v>202</v>
      </c>
      <c r="B25" s="126"/>
      <c r="C25" s="126"/>
      <c r="D25" s="126"/>
      <c r="E25" s="126"/>
      <c r="F25" s="126"/>
      <c r="G25" s="126"/>
      <c r="H25" s="116"/>
      <c r="I25" s="117"/>
      <c r="J25" s="105"/>
      <c r="K25" s="105"/>
      <c r="L25" s="105"/>
    </row>
    <row r="26" spans="1:12" s="106" customFormat="1" ht="18.75">
      <c r="A26" s="125" t="s">
        <v>203</v>
      </c>
      <c r="B26" s="126"/>
      <c r="C26" s="126"/>
      <c r="D26" s="126"/>
      <c r="E26" s="126"/>
      <c r="F26" s="126"/>
      <c r="G26" s="126"/>
      <c r="H26" s="116"/>
      <c r="I26" s="117"/>
      <c r="J26" s="105"/>
      <c r="K26" s="105"/>
      <c r="L26" s="105"/>
    </row>
    <row r="27" spans="1:12" s="106" customFormat="1" ht="20.100000000000001" customHeight="1">
      <c r="A27" s="125" t="s">
        <v>204</v>
      </c>
      <c r="B27" s="126"/>
      <c r="C27" s="126"/>
      <c r="D27" s="126"/>
      <c r="E27" s="126"/>
      <c r="F27" s="126"/>
      <c r="G27" s="126"/>
      <c r="H27" s="116"/>
      <c r="I27" s="117"/>
      <c r="J27" s="105"/>
      <c r="K27" s="105"/>
      <c r="L27" s="105"/>
    </row>
    <row r="28" spans="1:12" s="106" customFormat="1" ht="20.100000000000001" customHeight="1">
      <c r="A28" s="125" t="s">
        <v>205</v>
      </c>
      <c r="B28" s="126"/>
      <c r="C28" s="127"/>
      <c r="D28" s="126"/>
      <c r="E28" s="126"/>
      <c r="F28" s="126"/>
      <c r="G28" s="126"/>
      <c r="H28" s="116"/>
      <c r="I28" s="117"/>
      <c r="J28" s="105"/>
      <c r="K28" s="105"/>
      <c r="L28" s="105"/>
    </row>
    <row r="29" spans="1:12" s="106" customFormat="1" ht="20.100000000000001" customHeight="1">
      <c r="A29" s="125" t="s">
        <v>206</v>
      </c>
      <c r="B29" s="126"/>
      <c r="C29" s="127"/>
      <c r="D29" s="126"/>
      <c r="E29" s="126"/>
      <c r="F29" s="126"/>
      <c r="G29" s="126"/>
      <c r="H29" s="116"/>
      <c r="I29" s="117"/>
      <c r="J29" s="105"/>
      <c r="K29" s="105"/>
      <c r="L29" s="105"/>
    </row>
    <row r="30" spans="1:12" s="106" customFormat="1" ht="20.100000000000001" customHeight="1">
      <c r="A30" s="125" t="s">
        <v>207</v>
      </c>
      <c r="B30" s="126"/>
      <c r="C30" s="127"/>
      <c r="D30" s="126"/>
      <c r="E30" s="126"/>
      <c r="F30" s="126"/>
      <c r="G30" s="126"/>
      <c r="H30" s="116"/>
      <c r="I30" s="117"/>
      <c r="J30" s="105"/>
      <c r="K30" s="105"/>
      <c r="L30" s="105"/>
    </row>
    <row r="31" spans="1:12" ht="30" customHeight="1" thickBot="1">
      <c r="A31" s="128"/>
      <c r="B31" s="129"/>
      <c r="C31" s="129"/>
      <c r="D31" s="129"/>
      <c r="E31" s="130"/>
      <c r="F31" s="130"/>
      <c r="G31" s="130"/>
      <c r="H31" s="131"/>
      <c r="I31" s="132"/>
      <c r="J31" s="122"/>
      <c r="K31" s="122"/>
      <c r="L31" s="122"/>
    </row>
    <row r="32" spans="1:12" ht="22.5">
      <c r="A32" s="133" t="s">
        <v>107</v>
      </c>
      <c r="B32" s="134"/>
      <c r="C32" s="134"/>
      <c r="D32" s="134"/>
      <c r="E32" s="135"/>
      <c r="F32" s="135"/>
      <c r="G32" s="135"/>
      <c r="H32" s="135"/>
      <c r="I32" s="136"/>
      <c r="J32" s="102"/>
      <c r="K32" s="102"/>
      <c r="L32" s="102"/>
    </row>
    <row r="33" spans="1:12" ht="23.25" thickBot="1">
      <c r="A33" s="123"/>
      <c r="B33" s="99"/>
      <c r="C33" s="99"/>
      <c r="D33" s="99"/>
      <c r="E33" s="100"/>
      <c r="F33" s="100"/>
      <c r="G33" s="100"/>
      <c r="H33" s="100"/>
      <c r="I33" s="101"/>
      <c r="J33" s="102"/>
      <c r="K33" s="102"/>
      <c r="L33" s="102"/>
    </row>
    <row r="34" spans="1:12" s="106" customFormat="1" ht="9" customHeight="1">
      <c r="A34" s="137"/>
      <c r="B34" s="138"/>
      <c r="C34" s="138"/>
      <c r="D34" s="138"/>
      <c r="E34" s="138"/>
      <c r="F34" s="138"/>
      <c r="G34" s="138"/>
      <c r="H34" s="139"/>
      <c r="I34" s="140"/>
      <c r="J34" s="141"/>
      <c r="K34" s="141"/>
      <c r="L34" s="141"/>
    </row>
    <row r="35" spans="1:12" s="106" customFormat="1" ht="24" customHeight="1">
      <c r="A35" s="124" t="s">
        <v>108</v>
      </c>
      <c r="B35" s="127"/>
      <c r="C35" s="127"/>
      <c r="D35" s="127"/>
      <c r="E35" s="127"/>
      <c r="F35" s="127"/>
      <c r="G35" s="127"/>
      <c r="H35" s="140"/>
      <c r="I35" s="140"/>
      <c r="J35" s="141"/>
      <c r="K35" s="141"/>
      <c r="L35" s="141"/>
    </row>
    <row r="36" spans="1:12" s="106" customFormat="1" ht="24" customHeight="1">
      <c r="A36" s="124" t="s">
        <v>109</v>
      </c>
      <c r="B36" s="127"/>
      <c r="C36" s="127"/>
      <c r="D36" s="127"/>
      <c r="E36" s="127"/>
      <c r="F36" s="127"/>
      <c r="G36" s="127"/>
      <c r="H36" s="140"/>
      <c r="I36" s="140"/>
      <c r="J36" s="141"/>
      <c r="K36" s="141"/>
      <c r="L36" s="141"/>
    </row>
    <row r="37" spans="1:12" s="106" customFormat="1" ht="24" customHeight="1">
      <c r="A37" s="124" t="s">
        <v>110</v>
      </c>
      <c r="B37" s="142"/>
      <c r="C37" s="142"/>
      <c r="D37" s="142"/>
      <c r="E37" s="142"/>
      <c r="F37" s="142"/>
      <c r="G37" s="142"/>
      <c r="H37" s="143"/>
      <c r="I37" s="143"/>
      <c r="J37" s="141"/>
      <c r="K37" s="141"/>
      <c r="L37" s="141"/>
    </row>
    <row r="38" spans="1:12" ht="6.75" customHeight="1" thickBot="1">
      <c r="A38" s="144"/>
      <c r="B38" s="145"/>
      <c r="C38" s="145"/>
      <c r="D38" s="145"/>
      <c r="E38" s="145"/>
      <c r="F38" s="145"/>
      <c r="G38" s="145"/>
      <c r="H38" s="146"/>
      <c r="I38" s="143"/>
      <c r="J38" s="102"/>
      <c r="K38" s="102"/>
      <c r="L38" s="102"/>
    </row>
    <row r="39" spans="1:12" ht="6" customHeight="1">
      <c r="A39" s="123"/>
      <c r="B39" s="99"/>
      <c r="C39" s="99"/>
      <c r="D39" s="99"/>
      <c r="E39" s="100"/>
      <c r="F39" s="100"/>
      <c r="G39" s="100"/>
      <c r="H39" s="100"/>
      <c r="I39" s="101"/>
      <c r="J39" s="102"/>
      <c r="K39" s="102"/>
      <c r="L39" s="102"/>
    </row>
    <row r="40" spans="1:12" ht="15" customHeight="1">
      <c r="A40" s="123"/>
      <c r="B40" s="99"/>
      <c r="C40" s="99"/>
      <c r="D40" s="99"/>
      <c r="E40" s="100"/>
      <c r="F40" s="100"/>
      <c r="G40" s="100"/>
      <c r="H40" s="100"/>
      <c r="I40" s="101"/>
      <c r="J40" s="102"/>
      <c r="K40" s="102"/>
      <c r="L40" s="102"/>
    </row>
    <row r="41" spans="1:12" ht="27.75" customHeight="1">
      <c r="A41" s="124" t="s">
        <v>170</v>
      </c>
      <c r="B41" s="99"/>
      <c r="C41" s="99"/>
      <c r="D41" s="99"/>
      <c r="E41" s="100"/>
      <c r="F41" s="100"/>
      <c r="G41" s="100"/>
      <c r="H41" s="100"/>
      <c r="I41" s="101"/>
      <c r="J41" s="102"/>
      <c r="K41" s="102"/>
      <c r="L41" s="102"/>
    </row>
    <row r="42" spans="1:12" ht="6" customHeight="1">
      <c r="A42" s="123"/>
      <c r="B42" s="99"/>
      <c r="C42" s="99"/>
      <c r="D42" s="99"/>
      <c r="E42" s="100"/>
      <c r="F42" s="100"/>
      <c r="G42" s="100"/>
      <c r="H42" s="100"/>
      <c r="I42" s="101"/>
      <c r="J42" s="102"/>
      <c r="K42" s="102"/>
      <c r="L42" s="102"/>
    </row>
    <row r="43" spans="1:12" s="106" customFormat="1" ht="18.95" customHeight="1">
      <c r="A43" s="147" t="s">
        <v>146</v>
      </c>
      <c r="B43" s="127"/>
      <c r="C43" s="127"/>
      <c r="D43" s="127"/>
      <c r="E43" s="148"/>
      <c r="F43" s="148"/>
      <c r="G43" s="148"/>
      <c r="H43" s="148"/>
      <c r="I43" s="149"/>
      <c r="J43" s="150"/>
      <c r="K43" s="150"/>
      <c r="L43" s="150"/>
    </row>
    <row r="44" spans="1:12" s="106" customFormat="1" ht="6" customHeight="1">
      <c r="A44" s="147"/>
      <c r="B44" s="127"/>
      <c r="C44" s="127"/>
      <c r="D44" s="127"/>
      <c r="E44" s="148"/>
      <c r="F44" s="148"/>
      <c r="G44" s="148"/>
      <c r="H44" s="148"/>
      <c r="I44" s="149"/>
      <c r="J44" s="150"/>
      <c r="K44" s="150"/>
      <c r="L44" s="150"/>
    </row>
    <row r="45" spans="1:12" s="155" customFormat="1" ht="18.95" customHeight="1">
      <c r="A45" s="151" t="s">
        <v>111</v>
      </c>
      <c r="B45" s="127"/>
      <c r="C45" s="127"/>
      <c r="D45" s="127"/>
      <c r="E45" s="152"/>
      <c r="F45" s="152"/>
      <c r="G45" s="152"/>
      <c r="H45" s="152"/>
      <c r="I45" s="153"/>
      <c r="J45" s="154"/>
      <c r="K45" s="154"/>
      <c r="L45" s="154"/>
    </row>
    <row r="46" spans="1:12" s="155" customFormat="1" ht="18.95" customHeight="1">
      <c r="A46" s="156" t="s">
        <v>145</v>
      </c>
      <c r="B46" s="157"/>
      <c r="C46" s="127"/>
      <c r="D46" s="127"/>
      <c r="E46" s="127"/>
      <c r="F46" s="127"/>
      <c r="G46" s="127"/>
      <c r="H46" s="127"/>
      <c r="I46" s="140"/>
      <c r="J46" s="141"/>
      <c r="K46" s="141"/>
      <c r="L46" s="141"/>
    </row>
    <row r="47" spans="1:12" s="155" customFormat="1" ht="6" customHeight="1">
      <c r="A47" s="124"/>
      <c r="B47" s="157"/>
      <c r="C47" s="127"/>
      <c r="D47" s="127"/>
      <c r="E47" s="127"/>
      <c r="F47" s="127"/>
      <c r="G47" s="127"/>
      <c r="H47" s="127"/>
      <c r="I47" s="140"/>
      <c r="J47" s="141"/>
      <c r="K47" s="141"/>
      <c r="L47" s="141"/>
    </row>
    <row r="48" spans="1:12" s="155" customFormat="1" ht="18.95" customHeight="1">
      <c r="A48" s="158" t="s">
        <v>112</v>
      </c>
      <c r="B48" s="127"/>
      <c r="C48" s="127"/>
      <c r="D48" s="127"/>
      <c r="E48" s="127"/>
      <c r="F48" s="127"/>
      <c r="G48" s="127"/>
      <c r="H48" s="127"/>
      <c r="I48" s="140"/>
      <c r="J48" s="141"/>
      <c r="K48" s="141"/>
      <c r="L48" s="141"/>
    </row>
    <row r="49" spans="1:12" s="155" customFormat="1" ht="18.95" customHeight="1">
      <c r="A49" s="159" t="s">
        <v>113</v>
      </c>
      <c r="B49" s="127"/>
      <c r="C49" s="127"/>
      <c r="D49" s="127"/>
      <c r="E49" s="127"/>
      <c r="F49" s="127"/>
      <c r="G49" s="127"/>
      <c r="H49" s="127"/>
      <c r="I49" s="140"/>
      <c r="J49" s="141"/>
      <c r="K49" s="141"/>
      <c r="L49" s="141"/>
    </row>
    <row r="50" spans="1:12" s="164" customFormat="1" ht="16.5" customHeight="1">
      <c r="A50" s="160"/>
      <c r="B50" s="161" t="s">
        <v>114</v>
      </c>
      <c r="C50" s="161"/>
      <c r="D50" s="161"/>
      <c r="E50" s="161"/>
      <c r="F50" s="161"/>
      <c r="G50" s="161"/>
      <c r="H50" s="161"/>
      <c r="I50" s="162"/>
      <c r="J50" s="163"/>
      <c r="K50" s="163"/>
      <c r="L50" s="163"/>
    </row>
    <row r="51" spans="1:12" s="169" customFormat="1" ht="16.5" customHeight="1">
      <c r="A51" s="165"/>
      <c r="B51" s="166"/>
      <c r="C51" s="166"/>
      <c r="D51" s="166"/>
      <c r="E51" s="166"/>
      <c r="F51" s="166"/>
      <c r="G51" s="166"/>
      <c r="H51" s="166"/>
      <c r="I51" s="167"/>
      <c r="J51" s="168"/>
      <c r="K51" s="168"/>
      <c r="L51" s="168"/>
    </row>
    <row r="52" spans="1:12" s="172" customFormat="1" ht="18.95" customHeight="1">
      <c r="A52" s="107" t="s">
        <v>147</v>
      </c>
      <c r="B52" s="108"/>
      <c r="C52" s="108"/>
      <c r="D52" s="108"/>
      <c r="E52" s="108"/>
      <c r="F52" s="108"/>
      <c r="G52" s="108"/>
      <c r="H52" s="108"/>
      <c r="I52" s="170"/>
      <c r="J52" s="171"/>
      <c r="K52" s="171"/>
      <c r="L52" s="171"/>
    </row>
    <row r="53" spans="1:12" s="172" customFormat="1" ht="36.75" customHeight="1">
      <c r="A53" s="734" t="s">
        <v>115</v>
      </c>
      <c r="B53" s="735"/>
      <c r="C53" s="735"/>
      <c r="D53" s="735"/>
      <c r="E53" s="735"/>
      <c r="F53" s="735"/>
      <c r="G53" s="735"/>
      <c r="H53" s="735"/>
      <c r="I53" s="736"/>
      <c r="J53" s="171"/>
      <c r="K53" s="171"/>
      <c r="L53" s="171"/>
    </row>
    <row r="54" spans="1:12" s="172" customFormat="1" ht="18.95" customHeight="1">
      <c r="A54" s="147"/>
      <c r="B54" s="108"/>
      <c r="C54" s="108"/>
      <c r="D54" s="108"/>
      <c r="E54" s="108"/>
      <c r="F54" s="108"/>
      <c r="G54" s="108"/>
      <c r="H54" s="108"/>
      <c r="I54" s="170"/>
      <c r="J54" s="171"/>
      <c r="K54" s="171"/>
      <c r="L54" s="171"/>
    </row>
    <row r="55" spans="1:12" s="172" customFormat="1" ht="18.95" customHeight="1">
      <c r="A55" s="147"/>
      <c r="B55" s="108"/>
      <c r="C55" s="108"/>
      <c r="D55" s="108"/>
      <c r="E55" s="108"/>
      <c r="F55" s="108"/>
      <c r="G55" s="108"/>
      <c r="H55" s="108"/>
      <c r="I55" s="170"/>
      <c r="J55" s="171"/>
      <c r="K55" s="171"/>
      <c r="L55" s="171"/>
    </row>
    <row r="56" spans="1:12" s="172" customFormat="1" ht="18" customHeight="1">
      <c r="A56" s="147" t="s">
        <v>195</v>
      </c>
      <c r="B56" s="108"/>
      <c r="C56" s="108"/>
      <c r="D56" s="108"/>
      <c r="E56" s="108"/>
      <c r="F56" s="108"/>
      <c r="G56" s="108"/>
      <c r="H56" s="108"/>
      <c r="I56" s="170"/>
      <c r="J56" s="171"/>
      <c r="K56" s="171"/>
      <c r="L56" s="171"/>
    </row>
    <row r="57" spans="1:12" s="172" customFormat="1" ht="18.95" customHeight="1">
      <c r="A57" s="151" t="s">
        <v>172</v>
      </c>
      <c r="B57" s="108"/>
      <c r="C57" s="108"/>
      <c r="D57" s="108"/>
      <c r="E57" s="108"/>
      <c r="F57" s="108"/>
      <c r="G57" s="108"/>
      <c r="H57" s="108"/>
      <c r="I57" s="170"/>
      <c r="J57" s="171"/>
      <c r="K57" s="171"/>
      <c r="L57" s="171"/>
    </row>
    <row r="58" spans="1:12" s="172" customFormat="1" ht="18.95" customHeight="1">
      <c r="A58" s="151" t="s">
        <v>173</v>
      </c>
      <c r="B58" s="108"/>
      <c r="C58" s="108"/>
      <c r="D58" s="108"/>
      <c r="E58" s="108"/>
      <c r="F58" s="108"/>
      <c r="G58" s="108"/>
      <c r="H58" s="108"/>
      <c r="I58" s="170"/>
      <c r="J58" s="171"/>
      <c r="K58" s="171"/>
      <c r="L58" s="171"/>
    </row>
    <row r="59" spans="1:12" s="106" customFormat="1" ht="18.95" customHeight="1">
      <c r="A59" s="125" t="s">
        <v>117</v>
      </c>
      <c r="B59" s="127"/>
      <c r="C59" s="127"/>
      <c r="D59" s="127"/>
      <c r="E59" s="148"/>
      <c r="F59" s="148"/>
      <c r="G59" s="148"/>
      <c r="H59" s="148"/>
      <c r="I59" s="149"/>
      <c r="J59" s="150"/>
      <c r="K59" s="150"/>
      <c r="L59" s="150"/>
    </row>
    <row r="60" spans="1:12" s="106" customFormat="1" ht="18.95" customHeight="1">
      <c r="A60" s="125"/>
      <c r="B60" s="127"/>
      <c r="C60" s="127"/>
      <c r="D60" s="127"/>
      <c r="E60" s="148"/>
      <c r="F60" s="148"/>
      <c r="G60" s="148"/>
      <c r="H60" s="148"/>
      <c r="I60" s="149"/>
      <c r="J60" s="150"/>
      <c r="K60" s="150"/>
      <c r="L60" s="150"/>
    </row>
    <row r="61" spans="1:12" ht="27.75" customHeight="1">
      <c r="A61" s="124" t="s">
        <v>171</v>
      </c>
      <c r="B61" s="99"/>
      <c r="C61" s="99"/>
      <c r="D61" s="99"/>
      <c r="E61" s="100"/>
      <c r="F61" s="100"/>
      <c r="G61" s="100"/>
      <c r="H61" s="100"/>
      <c r="I61" s="101"/>
      <c r="J61" s="102"/>
      <c r="K61" s="102"/>
      <c r="L61" s="102"/>
    </row>
    <row r="62" spans="1:12" ht="6" customHeight="1">
      <c r="A62" s="123"/>
      <c r="B62" s="99"/>
      <c r="C62" s="99"/>
      <c r="D62" s="99"/>
      <c r="E62" s="100"/>
      <c r="F62" s="100"/>
      <c r="G62" s="100"/>
      <c r="H62" s="100"/>
      <c r="I62" s="101"/>
      <c r="J62" s="102"/>
      <c r="K62" s="102"/>
      <c r="L62" s="102"/>
    </row>
    <row r="63" spans="1:12" s="106" customFormat="1" ht="18.95" customHeight="1">
      <c r="A63" s="147" t="s">
        <v>148</v>
      </c>
      <c r="B63" s="127"/>
      <c r="C63" s="127"/>
      <c r="D63" s="127"/>
      <c r="E63" s="148"/>
      <c r="F63" s="148"/>
      <c r="G63" s="148"/>
      <c r="H63" s="148"/>
      <c r="I63" s="149"/>
      <c r="J63" s="150"/>
      <c r="K63" s="150"/>
      <c r="L63" s="150"/>
    </row>
    <row r="64" spans="1:12" s="155" customFormat="1" ht="18.95" customHeight="1">
      <c r="A64" s="151" t="s">
        <v>149</v>
      </c>
      <c r="B64" s="127"/>
      <c r="C64" s="127"/>
      <c r="D64" s="127"/>
      <c r="E64" s="152"/>
      <c r="F64" s="152"/>
      <c r="G64" s="152"/>
      <c r="H64" s="152"/>
      <c r="I64" s="153"/>
      <c r="J64" s="154"/>
      <c r="K64" s="154"/>
      <c r="L64" s="154"/>
    </row>
    <row r="65" spans="1:12" s="106" customFormat="1" ht="18.95" customHeight="1">
      <c r="A65" s="151" t="s">
        <v>150</v>
      </c>
      <c r="B65" s="127"/>
      <c r="C65" s="127"/>
      <c r="D65" s="127"/>
      <c r="E65" s="148"/>
      <c r="F65" s="148"/>
      <c r="G65" s="148"/>
      <c r="H65" s="148"/>
      <c r="I65" s="149"/>
      <c r="J65" s="150"/>
      <c r="K65" s="150"/>
      <c r="L65" s="150"/>
    </row>
    <row r="66" spans="1:12" s="106" customFormat="1" ht="18.95" customHeight="1">
      <c r="A66" s="125"/>
      <c r="B66" s="127"/>
      <c r="C66" s="127"/>
      <c r="D66" s="127"/>
      <c r="E66" s="148"/>
      <c r="F66" s="148"/>
      <c r="G66" s="148"/>
      <c r="H66" s="148"/>
      <c r="I66" s="149"/>
      <c r="J66" s="150"/>
      <c r="K66" s="150"/>
      <c r="L66" s="150"/>
    </row>
    <row r="67" spans="1:12" s="106" customFormat="1" ht="18.95" customHeight="1">
      <c r="A67" s="124" t="s">
        <v>151</v>
      </c>
      <c r="B67" s="127"/>
      <c r="C67" s="127"/>
      <c r="D67" s="127"/>
      <c r="E67" s="148"/>
      <c r="F67" s="148"/>
      <c r="G67" s="148"/>
      <c r="H67" s="148"/>
      <c r="I67" s="149"/>
      <c r="J67" s="150"/>
      <c r="K67" s="150"/>
      <c r="L67" s="150"/>
    </row>
    <row r="68" spans="1:12" s="106" customFormat="1" ht="9.75" customHeight="1">
      <c r="A68" s="124"/>
      <c r="B68" s="127"/>
      <c r="C68" s="127"/>
      <c r="D68" s="127"/>
      <c r="E68" s="148"/>
      <c r="F68" s="148"/>
      <c r="G68" s="148"/>
      <c r="H68" s="148"/>
      <c r="I68" s="149"/>
      <c r="J68" s="150"/>
      <c r="K68" s="150"/>
      <c r="L68" s="150"/>
    </row>
    <row r="69" spans="1:12" s="106" customFormat="1" ht="22.5" customHeight="1">
      <c r="A69" s="124"/>
      <c r="B69" s="733" t="s">
        <v>97</v>
      </c>
      <c r="C69" s="733"/>
      <c r="D69" s="733" t="s">
        <v>98</v>
      </c>
      <c r="E69" s="733"/>
      <c r="F69" s="733"/>
      <c r="G69" s="733"/>
      <c r="H69" s="733"/>
      <c r="I69" s="149"/>
      <c r="J69" s="150"/>
      <c r="K69" s="150"/>
    </row>
    <row r="70" spans="1:12" s="106" customFormat="1" ht="22.5" customHeight="1">
      <c r="A70" s="124"/>
      <c r="B70" s="732" t="s">
        <v>152</v>
      </c>
      <c r="C70" s="732"/>
      <c r="D70" s="732" t="s">
        <v>153</v>
      </c>
      <c r="E70" s="732"/>
      <c r="F70" s="732"/>
      <c r="G70" s="732"/>
      <c r="H70" s="732"/>
      <c r="I70" s="149"/>
      <c r="J70" s="150"/>
      <c r="K70" s="150"/>
      <c r="L70" s="150"/>
    </row>
    <row r="71" spans="1:12" s="106" customFormat="1" ht="22.5" customHeight="1">
      <c r="A71" s="124"/>
      <c r="B71" s="732" t="s">
        <v>154</v>
      </c>
      <c r="C71" s="732"/>
      <c r="D71" s="732" t="s">
        <v>155</v>
      </c>
      <c r="E71" s="732"/>
      <c r="F71" s="732"/>
      <c r="G71" s="732"/>
      <c r="H71" s="732"/>
      <c r="I71" s="149"/>
      <c r="J71" s="150"/>
      <c r="K71" s="150"/>
      <c r="L71" s="150"/>
    </row>
    <row r="72" spans="1:12" s="106" customFormat="1" ht="22.5" customHeight="1">
      <c r="A72" s="124"/>
      <c r="B72" s="732" t="s">
        <v>156</v>
      </c>
      <c r="C72" s="732"/>
      <c r="D72" s="732" t="s">
        <v>157</v>
      </c>
      <c r="E72" s="732"/>
      <c r="F72" s="732"/>
      <c r="G72" s="732"/>
      <c r="H72" s="732"/>
      <c r="I72" s="149"/>
      <c r="J72" s="150"/>
      <c r="K72" s="150"/>
      <c r="L72" s="150"/>
    </row>
    <row r="73" spans="1:12" s="106" customFormat="1" ht="22.5" customHeight="1">
      <c r="A73" s="124"/>
      <c r="B73" s="732" t="s">
        <v>158</v>
      </c>
      <c r="C73" s="732"/>
      <c r="D73" s="732" t="s">
        <v>159</v>
      </c>
      <c r="E73" s="732"/>
      <c r="F73" s="732"/>
      <c r="G73" s="732"/>
      <c r="H73" s="732"/>
      <c r="I73" s="149"/>
      <c r="J73" s="150"/>
      <c r="K73" s="150"/>
      <c r="L73" s="150"/>
    </row>
    <row r="74" spans="1:12" s="106" customFormat="1" ht="22.5" customHeight="1">
      <c r="A74" s="124"/>
      <c r="B74" s="732" t="s">
        <v>160</v>
      </c>
      <c r="C74" s="732"/>
      <c r="D74" s="732" t="s">
        <v>161</v>
      </c>
      <c r="E74" s="732"/>
      <c r="F74" s="732"/>
      <c r="G74" s="732"/>
      <c r="H74" s="732"/>
      <c r="I74" s="149"/>
      <c r="J74" s="150"/>
      <c r="K74" s="150"/>
      <c r="L74" s="150"/>
    </row>
    <row r="75" spans="1:12" s="106" customFormat="1" ht="18.95" customHeight="1">
      <c r="A75" s="124"/>
      <c r="B75" s="127"/>
      <c r="C75" s="127"/>
      <c r="D75" s="127"/>
      <c r="E75" s="148"/>
      <c r="F75" s="148"/>
      <c r="G75" s="148"/>
      <c r="H75" s="148"/>
      <c r="I75" s="149"/>
      <c r="J75" s="150"/>
      <c r="K75" s="150"/>
      <c r="L75" s="150"/>
    </row>
    <row r="76" spans="1:12" s="106" customFormat="1" ht="18.95" customHeight="1">
      <c r="A76" s="124" t="s">
        <v>194</v>
      </c>
      <c r="B76" s="127"/>
      <c r="C76" s="127"/>
      <c r="D76" s="127"/>
      <c r="E76" s="148"/>
      <c r="F76" s="148"/>
      <c r="G76" s="148"/>
      <c r="H76" s="148"/>
      <c r="I76" s="149"/>
      <c r="J76" s="150"/>
      <c r="K76" s="150"/>
      <c r="L76" s="150"/>
    </row>
    <row r="77" spans="1:12" s="106" customFormat="1" ht="18.95" customHeight="1">
      <c r="A77" s="151" t="s">
        <v>162</v>
      </c>
      <c r="B77" s="127"/>
      <c r="C77" s="127"/>
      <c r="D77" s="127"/>
      <c r="E77" s="148"/>
      <c r="F77" s="148"/>
      <c r="G77" s="148"/>
      <c r="H77" s="148"/>
      <c r="I77" s="149"/>
      <c r="J77" s="150"/>
      <c r="K77" s="150"/>
      <c r="L77" s="150"/>
    </row>
    <row r="78" spans="1:12" s="106" customFormat="1" ht="18.95" customHeight="1">
      <c r="A78" s="125"/>
      <c r="B78" s="127"/>
      <c r="C78" s="127"/>
      <c r="D78" s="127"/>
      <c r="E78" s="148"/>
      <c r="F78" s="148"/>
      <c r="G78" s="148"/>
      <c r="H78" s="148"/>
      <c r="I78" s="149"/>
      <c r="J78" s="150"/>
      <c r="K78" s="150"/>
      <c r="L78" s="150"/>
    </row>
    <row r="79" spans="1:12" s="106" customFormat="1" ht="18.95" customHeight="1">
      <c r="A79" s="147" t="s">
        <v>163</v>
      </c>
      <c r="B79" s="127"/>
      <c r="C79" s="127"/>
      <c r="D79" s="127"/>
      <c r="E79" s="148"/>
      <c r="F79" s="148"/>
      <c r="G79" s="148"/>
      <c r="H79" s="148"/>
      <c r="I79" s="149"/>
      <c r="J79" s="150"/>
      <c r="K79" s="150"/>
      <c r="L79" s="150"/>
    </row>
    <row r="80" spans="1:12" s="106" customFormat="1" ht="18.95" customHeight="1">
      <c r="A80" s="151" t="s">
        <v>168</v>
      </c>
      <c r="B80" s="127"/>
      <c r="C80" s="127"/>
      <c r="D80" s="127"/>
      <c r="E80" s="148"/>
      <c r="F80" s="148"/>
      <c r="G80" s="148"/>
      <c r="H80" s="148"/>
      <c r="I80" s="149"/>
      <c r="J80" s="150"/>
      <c r="K80" s="150"/>
      <c r="L80" s="150"/>
    </row>
    <row r="81" spans="1:12" s="106" customFormat="1" ht="9.75" customHeight="1">
      <c r="A81" s="151"/>
      <c r="B81" s="127"/>
      <c r="C81" s="127"/>
      <c r="D81" s="127"/>
      <c r="E81" s="148"/>
      <c r="F81" s="148"/>
      <c r="G81" s="148"/>
      <c r="H81" s="148"/>
      <c r="I81" s="149"/>
      <c r="J81" s="150"/>
      <c r="K81" s="150"/>
      <c r="L81" s="150"/>
    </row>
    <row r="82" spans="1:12" s="106" customFormat="1" ht="20.25" customHeight="1">
      <c r="A82" s="173"/>
      <c r="B82" s="731" t="s">
        <v>192</v>
      </c>
      <c r="C82" s="731"/>
      <c r="D82" s="731"/>
      <c r="E82" s="731"/>
      <c r="F82" s="731"/>
      <c r="G82" s="731"/>
      <c r="H82" s="148"/>
      <c r="I82" s="149"/>
      <c r="J82" s="150"/>
      <c r="K82" s="150"/>
      <c r="L82" s="150"/>
    </row>
    <row r="83" spans="1:12" s="106" customFormat="1" ht="24" customHeight="1">
      <c r="A83" s="173"/>
      <c r="B83" s="730" t="s">
        <v>42</v>
      </c>
      <c r="C83" s="730"/>
      <c r="D83" s="174" t="s">
        <v>164</v>
      </c>
      <c r="E83" s="174" t="s">
        <v>165</v>
      </c>
      <c r="F83" s="174" t="s">
        <v>166</v>
      </c>
      <c r="G83" s="174" t="s">
        <v>167</v>
      </c>
      <c r="H83" s="148"/>
      <c r="I83" s="149"/>
      <c r="J83" s="150"/>
      <c r="K83" s="150"/>
    </row>
    <row r="84" spans="1:12" s="106" customFormat="1" ht="24" customHeight="1">
      <c r="A84" s="173"/>
      <c r="B84" s="730" t="s">
        <v>196</v>
      </c>
      <c r="C84" s="730"/>
      <c r="D84" s="175">
        <v>0.8</v>
      </c>
      <c r="E84" s="175">
        <v>0.6</v>
      </c>
      <c r="F84" s="175">
        <v>0.4</v>
      </c>
      <c r="G84" s="175">
        <v>0.2</v>
      </c>
      <c r="H84" s="148"/>
      <c r="I84" s="149"/>
      <c r="J84" s="150"/>
      <c r="K84" s="150"/>
    </row>
    <row r="85" spans="1:12" s="106" customFormat="1" ht="24" customHeight="1">
      <c r="A85" s="173"/>
      <c r="B85" s="730" t="s">
        <v>197</v>
      </c>
      <c r="C85" s="730"/>
      <c r="D85" s="175">
        <v>0.2</v>
      </c>
      <c r="E85" s="175">
        <v>0.4</v>
      </c>
      <c r="F85" s="175">
        <v>0.6</v>
      </c>
      <c r="G85" s="175">
        <v>0.8</v>
      </c>
      <c r="H85" s="148"/>
      <c r="I85" s="149"/>
      <c r="J85" s="150"/>
      <c r="K85" s="150"/>
    </row>
    <row r="86" spans="1:12" s="106" customFormat="1" ht="18.95" customHeight="1">
      <c r="A86" s="147"/>
      <c r="B86" s="127"/>
      <c r="C86" s="127"/>
      <c r="D86" s="127"/>
      <c r="E86" s="148"/>
      <c r="F86" s="148"/>
      <c r="G86" s="148"/>
      <c r="H86" s="148"/>
      <c r="I86" s="149"/>
      <c r="J86" s="150"/>
      <c r="K86" s="150"/>
      <c r="L86" s="150"/>
    </row>
    <row r="87" spans="1:12" s="172" customFormat="1" ht="21.75" customHeight="1">
      <c r="A87" s="147" t="s">
        <v>193</v>
      </c>
      <c r="B87" s="108"/>
      <c r="C87" s="108"/>
      <c r="D87" s="108"/>
      <c r="E87" s="108"/>
      <c r="F87" s="108"/>
      <c r="G87" s="108"/>
      <c r="H87" s="108"/>
      <c r="I87" s="170"/>
      <c r="J87" s="171"/>
      <c r="K87" s="171"/>
      <c r="L87" s="171"/>
    </row>
    <row r="88" spans="1:12" s="172" customFormat="1" ht="23.25" customHeight="1">
      <c r="A88" s="151" t="s">
        <v>116</v>
      </c>
      <c r="B88" s="108"/>
      <c r="C88" s="108"/>
      <c r="D88" s="108"/>
      <c r="E88" s="108"/>
      <c r="F88" s="108"/>
      <c r="G88" s="108"/>
      <c r="H88" s="108"/>
      <c r="I88" s="170"/>
      <c r="J88" s="171"/>
      <c r="K88" s="171"/>
      <c r="L88" s="171"/>
    </row>
    <row r="89" spans="1:12" s="106" customFormat="1" ht="19.5" thickBot="1">
      <c r="A89" s="176"/>
      <c r="B89" s="177"/>
      <c r="C89" s="177"/>
      <c r="D89" s="177"/>
      <c r="E89" s="178"/>
      <c r="F89" s="178"/>
      <c r="G89" s="178"/>
      <c r="H89" s="178"/>
      <c r="I89" s="179"/>
      <c r="J89" s="150"/>
      <c r="K89" s="150"/>
      <c r="L89" s="150"/>
    </row>
  </sheetData>
  <mergeCells count="23">
    <mergeCell ref="A53:I53"/>
    <mergeCell ref="A1:I1"/>
    <mergeCell ref="A4:I5"/>
    <mergeCell ref="A9:I9"/>
    <mergeCell ref="A10:I10"/>
    <mergeCell ref="A12:I12"/>
    <mergeCell ref="A14:I14"/>
    <mergeCell ref="D69:H69"/>
    <mergeCell ref="D73:H73"/>
    <mergeCell ref="D72:H72"/>
    <mergeCell ref="D71:H71"/>
    <mergeCell ref="D70:H70"/>
    <mergeCell ref="B73:C73"/>
    <mergeCell ref="B72:C72"/>
    <mergeCell ref="B71:C71"/>
    <mergeCell ref="B70:C70"/>
    <mergeCell ref="B69:C69"/>
    <mergeCell ref="B83:C83"/>
    <mergeCell ref="B82:G82"/>
    <mergeCell ref="B85:C85"/>
    <mergeCell ref="B84:C84"/>
    <mergeCell ref="B74:C74"/>
    <mergeCell ref="D74:H7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퇴직금산정서</vt:lpstr>
      <vt:lpstr>기본사항 등 입력</vt:lpstr>
      <vt:lpstr>퇴직소득원천징수영수증</vt:lpstr>
      <vt:lpstr>화면설명</vt:lpstr>
      <vt:lpstr>'기본사항 등 입력'!Print_Area</vt:lpstr>
      <vt:lpstr>퇴직금산정서!Print_Area</vt:lpstr>
      <vt:lpstr>퇴직소득원천징수영수증!Print_Area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GEPS</dc:creator>
  <cp:lastModifiedBy>USER</cp:lastModifiedBy>
  <cp:lastPrinted>2016-05-02T08:22:48Z</cp:lastPrinted>
  <dcterms:created xsi:type="dcterms:W3CDTF">2015-01-09T08:26:15Z</dcterms:created>
  <dcterms:modified xsi:type="dcterms:W3CDTF">2022-12-15T06:50:49Z</dcterms:modified>
</cp:coreProperties>
</file>